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Technologická část" sheetId="2" r:id="rId2"/>
    <sheet name="02 - Stavební část" sheetId="3" r:id="rId3"/>
    <sheet name="VON - VON" sheetId="4" r:id="rId4"/>
    <sheet name="Seznam figur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'01 - Technologická část'!$C$94:$K$260</definedName>
    <definedName name="_xlnm.Print_Area" localSheetId="1">'01 - Technologická část'!$C$4:$J$41,'01 - Technologická část'!$C$47:$J$74,'01 - Technologická část'!$C$80:$K$260</definedName>
    <definedName name="_xlnm.Print_Titles" localSheetId="1">'01 - Technologická část'!$94:$94</definedName>
    <definedName name="_xlnm._FilterDatabase" localSheetId="2" hidden="1">'02 - Stavební část'!$C$86:$K$110</definedName>
    <definedName name="_xlnm.Print_Area" localSheetId="2">'02 - Stavební část'!$C$4:$J$41,'02 - Stavební část'!$C$47:$J$66,'02 - Stavební část'!$C$72:$K$110</definedName>
    <definedName name="_xlnm.Print_Titles" localSheetId="2">'02 - Stavební část'!$86:$86</definedName>
    <definedName name="_xlnm._FilterDatabase" localSheetId="3" hidden="1">'VON - VON'!$C$80:$K$98</definedName>
    <definedName name="_xlnm.Print_Area" localSheetId="3">'VON - VON'!$C$4:$J$39,'VON - VON'!$C$45:$J$62,'VON - VON'!$C$68:$K$98</definedName>
    <definedName name="_xlnm.Print_Titles" localSheetId="3">'VON - VON'!$80:$80</definedName>
    <definedName name="_xlnm.Print_Area" localSheetId="4">'Seznam figur'!$C$4:$G$17</definedName>
    <definedName name="_xlnm.Print_Titles" localSheetId="4">'Seznam figur'!$9:$9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58"/>
  <c i="4" r="J35"/>
  <c i="1" r="AX58"/>
  <c i="4"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7"/>
  <c r="BH87"/>
  <c r="BG87"/>
  <c r="BF87"/>
  <c r="T87"/>
  <c r="R87"/>
  <c r="P87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J78"/>
  <c r="J77"/>
  <c r="F75"/>
  <c r="E73"/>
  <c r="J55"/>
  <c r="J54"/>
  <c r="F52"/>
  <c r="E50"/>
  <c r="J18"/>
  <c r="E18"/>
  <c r="F55"/>
  <c r="J17"/>
  <c r="J15"/>
  <c r="E15"/>
  <c r="F77"/>
  <c r="J14"/>
  <c r="J12"/>
  <c r="J52"/>
  <c r="E7"/>
  <c r="E48"/>
  <c i="3" r="J39"/>
  <c r="J38"/>
  <c i="1" r="AY57"/>
  <c i="3" r="J37"/>
  <c i="1" r="AX57"/>
  <c i="3" r="BI109"/>
  <c r="BH109"/>
  <c r="BG109"/>
  <c r="BF109"/>
  <c r="T109"/>
  <c r="R109"/>
  <c r="P109"/>
  <c r="BI107"/>
  <c r="BH107"/>
  <c r="BG107"/>
  <c r="BF107"/>
  <c r="T107"/>
  <c r="R107"/>
  <c r="P107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0"/>
  <c r="BH90"/>
  <c r="BG90"/>
  <c r="BF90"/>
  <c r="T90"/>
  <c r="R90"/>
  <c r="P90"/>
  <c r="J84"/>
  <c r="J83"/>
  <c r="F81"/>
  <c r="E79"/>
  <c r="J59"/>
  <c r="J58"/>
  <c r="F56"/>
  <c r="E54"/>
  <c r="J20"/>
  <c r="E20"/>
  <c r="F59"/>
  <c r="J19"/>
  <c r="J17"/>
  <c r="E17"/>
  <c r="F58"/>
  <c r="J16"/>
  <c r="J14"/>
  <c r="J56"/>
  <c r="E7"/>
  <c r="E50"/>
  <c i="2" r="J39"/>
  <c r="J38"/>
  <c i="1" r="AY56"/>
  <c i="2" r="J37"/>
  <c i="1" r="AX56"/>
  <c i="2"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J92"/>
  <c r="J91"/>
  <c r="F89"/>
  <c r="E87"/>
  <c r="J59"/>
  <c r="J58"/>
  <c r="F56"/>
  <c r="E54"/>
  <c r="J20"/>
  <c r="E20"/>
  <c r="F92"/>
  <c r="J19"/>
  <c r="J17"/>
  <c r="E17"/>
  <c r="F58"/>
  <c r="J16"/>
  <c r="J14"/>
  <c r="J56"/>
  <c r="E7"/>
  <c r="E83"/>
  <c i="1" r="L50"/>
  <c r="AM50"/>
  <c r="AM49"/>
  <c r="L49"/>
  <c r="AM47"/>
  <c r="L47"/>
  <c r="L45"/>
  <c r="L44"/>
  <c i="2" r="BK180"/>
  <c r="BK223"/>
  <c r="BK118"/>
  <c r="J189"/>
  <c r="J235"/>
  <c r="BK117"/>
  <c r="J222"/>
  <c r="BK259"/>
  <c r="J111"/>
  <c r="J100"/>
  <c r="BK167"/>
  <c r="J203"/>
  <c i="3" r="BK107"/>
  <c i="2" r="BK107"/>
  <c r="J147"/>
  <c r="BK252"/>
  <c r="BK161"/>
  <c r="BK192"/>
  <c r="BK116"/>
  <c r="J188"/>
  <c r="BK248"/>
  <c r="BK186"/>
  <c r="J176"/>
  <c r="BK99"/>
  <c r="BK245"/>
  <c i="3" r="BK98"/>
  <c i="2" r="J179"/>
  <c r="BK104"/>
  <c r="J192"/>
  <c r="J171"/>
  <c r="BK226"/>
  <c r="J195"/>
  <c r="BK255"/>
  <c r="BK134"/>
  <c r="BK205"/>
  <c r="J242"/>
  <c r="J135"/>
  <c i="4" r="BK95"/>
  <c i="2" r="J160"/>
  <c r="BK159"/>
  <c r="BK224"/>
  <c r="J243"/>
  <c r="J118"/>
  <c r="J161"/>
  <c i="4" r="J97"/>
  <c i="2" r="BK239"/>
  <c r="J201"/>
  <c r="BK129"/>
  <c r="J167"/>
  <c i="3" r="BK102"/>
  <c i="2" r="J246"/>
  <c r="BK138"/>
  <c i="4" r="J87"/>
  <c i="2" r="J226"/>
  <c r="BK242"/>
  <c r="BK170"/>
  <c i="3" r="J102"/>
  <c i="2" r="BK113"/>
  <c r="J185"/>
  <c i="3" r="J107"/>
  <c i="2" r="J98"/>
  <c r="J163"/>
  <c i="3" r="J95"/>
  <c i="2" r="BK235"/>
  <c r="J187"/>
  <c r="BK173"/>
  <c i="4" r="J94"/>
  <c i="2" r="J155"/>
  <c r="J129"/>
  <c r="BK150"/>
  <c r="BK100"/>
  <c i="4" r="J92"/>
  <c i="2" r="BK179"/>
  <c r="J128"/>
  <c r="BK230"/>
  <c r="J162"/>
  <c r="J238"/>
  <c r="J133"/>
  <c i="4" r="BK97"/>
  <c i="2" r="BK227"/>
  <c r="BK101"/>
  <c r="BK257"/>
  <c r="BK231"/>
  <c r="J173"/>
  <c r="J247"/>
  <c r="J225"/>
  <c r="J259"/>
  <c r="BK109"/>
  <c i="4" r="BK88"/>
  <c i="2" r="BK229"/>
  <c r="J255"/>
  <c r="J137"/>
  <c i="4" r="BK94"/>
  <c i="2" r="BK184"/>
  <c r="BK151"/>
  <c r="BK147"/>
  <c r="J117"/>
  <c r="J184"/>
  <c r="BK112"/>
  <c r="J199"/>
  <c r="BK244"/>
  <c r="J119"/>
  <c i="4" r="BK90"/>
  <c i="2" r="J174"/>
  <c r="BK168"/>
  <c r="BK108"/>
  <c r="BK111"/>
  <c r="BK243"/>
  <c r="J169"/>
  <c r="J234"/>
  <c r="BK126"/>
  <c r="J194"/>
  <c r="BK178"/>
  <c r="BK188"/>
  <c r="J250"/>
  <c r="J134"/>
  <c r="J191"/>
  <c r="BK182"/>
  <c r="J219"/>
  <c r="BK156"/>
  <c r="J183"/>
  <c r="BK133"/>
  <c r="BK183"/>
  <c r="J112"/>
  <c i="3" r="J100"/>
  <c i="2" r="J142"/>
  <c r="BK102"/>
  <c r="BK148"/>
  <c i="4" r="BK83"/>
  <c i="2" r="BK225"/>
  <c r="J144"/>
  <c r="BK238"/>
  <c r="J180"/>
  <c r="J168"/>
  <c i="4" r="F35"/>
  <c i="2" r="BK163"/>
  <c r="J229"/>
  <c r="J127"/>
  <c i="4" r="BK87"/>
  <c i="2" r="J172"/>
  <c r="J156"/>
  <c r="BK207"/>
  <c r="J232"/>
  <c r="J145"/>
  <c r="J193"/>
  <c r="J104"/>
  <c r="J143"/>
  <c r="BK190"/>
  <c i="1" r="AS55"/>
  <c i="2" r="BK187"/>
  <c r="J164"/>
  <c r="BK169"/>
  <c r="J106"/>
  <c r="BK237"/>
  <c r="J202"/>
  <c r="J197"/>
  <c r="J221"/>
  <c r="BK213"/>
  <c r="BK203"/>
  <c r="J139"/>
  <c r="J159"/>
  <c r="BK158"/>
  <c r="J209"/>
  <c r="J170"/>
  <c r="J257"/>
  <c r="BK135"/>
  <c r="J239"/>
  <c r="BK145"/>
  <c r="BK157"/>
  <c r="BK221"/>
  <c r="BK110"/>
  <c r="J158"/>
  <c r="J175"/>
  <c r="J126"/>
  <c r="J240"/>
  <c r="BK103"/>
  <c r="BK211"/>
  <c r="J138"/>
  <c r="J237"/>
  <c r="J122"/>
  <c i="4" r="J85"/>
  <c i="2" r="BK232"/>
  <c r="BK124"/>
  <c r="BK162"/>
  <c r="J252"/>
  <c r="J198"/>
  <c r="J181"/>
  <c r="J116"/>
  <c r="BK176"/>
  <c r="BK106"/>
  <c r="BK155"/>
  <c i="4" r="BK92"/>
  <c i="2" r="BK97"/>
  <c r="BK181"/>
  <c i="4" r="J84"/>
  <c i="2" r="BK240"/>
  <c r="BK234"/>
  <c r="BK137"/>
  <c r="J110"/>
  <c r="BK194"/>
  <c r="BK253"/>
  <c r="J102"/>
  <c r="BK185"/>
  <c r="BK114"/>
  <c i="4" r="J88"/>
  <c i="2" r="BK136"/>
  <c r="BK160"/>
  <c r="J224"/>
  <c r="J190"/>
  <c r="BK115"/>
  <c i="4" r="J95"/>
  <c i="2" r="BK219"/>
  <c r="BK122"/>
  <c r="J207"/>
  <c r="BK250"/>
  <c r="J253"/>
  <c r="J99"/>
  <c i="3" r="BK90"/>
  <c i="2" r="J230"/>
  <c r="BK201"/>
  <c r="BK202"/>
  <c i="3" r="J109"/>
  <c i="2" r="J248"/>
  <c r="BK246"/>
  <c r="BK189"/>
  <c r="J245"/>
  <c r="J136"/>
  <c i="4" r="BK85"/>
  <c i="2" r="J124"/>
  <c r="J107"/>
  <c r="J228"/>
  <c r="BK174"/>
  <c i="3" r="J90"/>
  <c i="2" r="J213"/>
  <c r="BK172"/>
  <c r="BK200"/>
  <c r="BK164"/>
  <c i="3" r="BK109"/>
  <c i="2" r="BK199"/>
  <c r="BK195"/>
  <c r="BK119"/>
  <c r="J217"/>
  <c r="J200"/>
  <c r="BK125"/>
  <c r="BK166"/>
  <c r="J150"/>
  <c r="BK139"/>
  <c r="BK171"/>
  <c r="J109"/>
  <c r="J97"/>
  <c r="J211"/>
  <c r="BK196"/>
  <c r="BK98"/>
  <c r="BK247"/>
  <c r="J196"/>
  <c r="BK193"/>
  <c r="BK222"/>
  <c r="BK144"/>
  <c r="J178"/>
  <c r="J231"/>
  <c r="BK191"/>
  <c r="J205"/>
  <c r="J166"/>
  <c r="J125"/>
  <c i="4" r="BK84"/>
  <c i="2" r="J113"/>
  <c r="J157"/>
  <c r="BK198"/>
  <c r="BK128"/>
  <c i="4" r="J90"/>
  <c i="2" r="J108"/>
  <c r="J151"/>
  <c r="J186"/>
  <c r="J227"/>
  <c i="3" r="J98"/>
  <c i="2" r="J103"/>
  <c r="J215"/>
  <c r="J101"/>
  <c r="J182"/>
  <c r="BK142"/>
  <c r="BK217"/>
  <c r="BK209"/>
  <c r="J148"/>
  <c r="J244"/>
  <c r="J115"/>
  <c i="4" r="J83"/>
  <c i="3" r="BK100"/>
  <c i="2" r="BK197"/>
  <c r="J114"/>
  <c r="BK175"/>
  <c r="BK127"/>
  <c i="3" r="BK95"/>
  <c i="2" r="BK228"/>
  <c r="BK215"/>
  <c r="BK143"/>
  <c r="J223"/>
  <c l="1" r="BK123"/>
  <c r="J123"/>
  <c r="J65"/>
  <c r="R141"/>
  <c r="T165"/>
  <c r="R236"/>
  <c r="P146"/>
  <c r="P165"/>
  <c r="T241"/>
  <c r="BK141"/>
  <c r="J141"/>
  <c r="J67"/>
  <c r="T204"/>
  <c r="T177"/>
  <c r="T236"/>
  <c i="3" r="BK89"/>
  <c r="BK88"/>
  <c r="J88"/>
  <c r="J64"/>
  <c i="4" r="BK82"/>
  <c r="J82"/>
  <c r="J60"/>
  <c i="2" r="P141"/>
  <c r="R204"/>
  <c r="R177"/>
  <c r="BK236"/>
  <c r="J236"/>
  <c r="J72"/>
  <c i="3" r="T89"/>
  <c r="T88"/>
  <c r="T87"/>
  <c i="2" r="T146"/>
  <c r="T123"/>
  <c r="T96"/>
  <c r="P204"/>
  <c r="P177"/>
  <c r="P241"/>
  <c i="3" r="R89"/>
  <c r="R88"/>
  <c r="R87"/>
  <c i="2" r="R123"/>
  <c r="R96"/>
  <c r="R95"/>
  <c r="BK204"/>
  <c r="J204"/>
  <c r="J71"/>
  <c r="P236"/>
  <c i="3" r="P89"/>
  <c r="P88"/>
  <c r="P87"/>
  <c i="1" r="AU57"/>
  <c i="4" r="P82"/>
  <c r="R82"/>
  <c r="BK86"/>
  <c r="J86"/>
  <c r="J61"/>
  <c i="2" r="P123"/>
  <c r="P96"/>
  <c r="T141"/>
  <c r="R165"/>
  <c r="BK241"/>
  <c r="J241"/>
  <c r="J73"/>
  <c i="4" r="R86"/>
  <c i="2" r="BK146"/>
  <c r="J146"/>
  <c r="J68"/>
  <c r="BK165"/>
  <c r="J165"/>
  <c r="J69"/>
  <c r="R241"/>
  <c i="4" r="P86"/>
  <c i="2" r="R146"/>
  <c r="R140"/>
  <c i="4" r="T82"/>
  <c r="T81"/>
  <c r="T86"/>
  <c i="2" r="BK96"/>
  <c r="J96"/>
  <c r="J64"/>
  <c r="BK177"/>
  <c r="J177"/>
  <c r="J70"/>
  <c i="3" r="J89"/>
  <c r="J65"/>
  <c r="BK87"/>
  <c r="J87"/>
  <c r="J63"/>
  <c i="4" r="E71"/>
  <c r="BE85"/>
  <c r="F78"/>
  <c r="BE92"/>
  <c r="J75"/>
  <c r="BE87"/>
  <c r="BE94"/>
  <c r="F54"/>
  <c r="BE84"/>
  <c r="BE88"/>
  <c r="BE90"/>
  <c r="BE95"/>
  <c r="BE97"/>
  <c r="BE83"/>
  <c i="1" r="BB58"/>
  <c i="3" r="J81"/>
  <c r="BE100"/>
  <c r="F84"/>
  <c r="F83"/>
  <c r="BE95"/>
  <c r="E75"/>
  <c r="BE107"/>
  <c i="2" r="BK140"/>
  <c r="J140"/>
  <c r="J66"/>
  <c i="3" r="BE102"/>
  <c r="BE90"/>
  <c r="BE98"/>
  <c r="BE109"/>
  <c i="2" r="BE187"/>
  <c r="BE201"/>
  <c r="BE221"/>
  <c r="BE238"/>
  <c r="BE247"/>
  <c r="BE250"/>
  <c r="E50"/>
  <c r="F59"/>
  <c r="F91"/>
  <c r="BE102"/>
  <c r="BE111"/>
  <c r="BE112"/>
  <c r="BE113"/>
  <c r="BE114"/>
  <c r="BE142"/>
  <c r="BE150"/>
  <c r="BE156"/>
  <c r="BE170"/>
  <c r="BE175"/>
  <c r="BE191"/>
  <c r="BE193"/>
  <c r="BE213"/>
  <c r="BE222"/>
  <c r="BE99"/>
  <c r="BE100"/>
  <c r="BE101"/>
  <c r="BE106"/>
  <c r="BE110"/>
  <c r="BE116"/>
  <c r="BE119"/>
  <c r="BE166"/>
  <c r="BE171"/>
  <c r="BE172"/>
  <c r="BE194"/>
  <c r="BE199"/>
  <c r="BE202"/>
  <c r="BE203"/>
  <c r="BE205"/>
  <c r="BE229"/>
  <c r="BE244"/>
  <c r="BE248"/>
  <c r="BE255"/>
  <c r="BE97"/>
  <c r="BE124"/>
  <c r="BE127"/>
  <c r="BE129"/>
  <c r="BE133"/>
  <c r="BE134"/>
  <c r="BE144"/>
  <c r="BE160"/>
  <c r="BE167"/>
  <c r="BE169"/>
  <c r="BE173"/>
  <c r="BE217"/>
  <c r="BE225"/>
  <c r="BE246"/>
  <c r="BE252"/>
  <c r="BE253"/>
  <c r="BE104"/>
  <c r="BE126"/>
  <c r="BE139"/>
  <c r="BE147"/>
  <c r="BE151"/>
  <c r="BE155"/>
  <c r="BE157"/>
  <c r="BE181"/>
  <c r="BE215"/>
  <c r="BE224"/>
  <c r="BE230"/>
  <c r="BE257"/>
  <c r="BE161"/>
  <c r="BE174"/>
  <c r="BE185"/>
  <c r="BE186"/>
  <c r="BE198"/>
  <c r="BE200"/>
  <c r="BE207"/>
  <c r="BE226"/>
  <c r="BE227"/>
  <c r="BE239"/>
  <c r="BE243"/>
  <c r="J89"/>
  <c r="BE107"/>
  <c r="BE117"/>
  <c r="BE135"/>
  <c r="BE178"/>
  <c r="BE184"/>
  <c r="BE228"/>
  <c r="BE231"/>
  <c r="BE232"/>
  <c r="BE234"/>
  <c r="BE235"/>
  <c r="BE237"/>
  <c r="BE240"/>
  <c r="BE245"/>
  <c r="BE98"/>
  <c r="BE115"/>
  <c r="BE136"/>
  <c r="BE137"/>
  <c r="BE188"/>
  <c r="BE192"/>
  <c r="BE195"/>
  <c r="BE219"/>
  <c r="BE223"/>
  <c r="BE159"/>
  <c r="BE176"/>
  <c r="BE180"/>
  <c r="BE189"/>
  <c r="BE197"/>
  <c r="BE259"/>
  <c r="BE109"/>
  <c r="BE118"/>
  <c r="BE128"/>
  <c r="BE148"/>
  <c r="BE158"/>
  <c r="BE162"/>
  <c r="BE163"/>
  <c r="BE183"/>
  <c r="BE190"/>
  <c r="BE209"/>
  <c r="BE242"/>
  <c r="BE108"/>
  <c r="BE125"/>
  <c r="BE164"/>
  <c r="BE168"/>
  <c r="BE182"/>
  <c r="BE211"/>
  <c r="BE103"/>
  <c r="BE122"/>
  <c r="BE138"/>
  <c r="BE143"/>
  <c r="BE145"/>
  <c r="BE179"/>
  <c r="BE196"/>
  <c r="F37"/>
  <c i="1" r="BB56"/>
  <c i="3" r="F36"/>
  <c i="1" r="BA57"/>
  <c i="4" r="J34"/>
  <c i="1" r="AW58"/>
  <c i="3" r="F37"/>
  <c i="1" r="BB57"/>
  <c i="3" r="J36"/>
  <c i="1" r="AW57"/>
  <c i="2" r="J36"/>
  <c i="1" r="AW56"/>
  <c i="4" r="F37"/>
  <c i="1" r="BD58"/>
  <c i="2" r="F39"/>
  <c i="1" r="BD56"/>
  <c r="AS54"/>
  <c i="4" r="F36"/>
  <c i="1" r="BC58"/>
  <c i="2" r="F38"/>
  <c i="1" r="BC56"/>
  <c i="4" r="F34"/>
  <c i="1" r="BA58"/>
  <c i="3" r="F39"/>
  <c i="1" r="BD57"/>
  <c i="2" r="F36"/>
  <c i="1" r="BA56"/>
  <c i="3" r="F38"/>
  <c i="1" r="BC57"/>
  <c i="4" l="1" r="R81"/>
  <c i="2" r="P140"/>
  <c r="P95"/>
  <c i="1" r="AU56"/>
  <c i="4" r="P81"/>
  <c i="1" r="AU58"/>
  <c i="2" r="T140"/>
  <c r="T95"/>
  <c i="4" r="BK81"/>
  <c r="J81"/>
  <c r="J59"/>
  <c i="2" r="BK95"/>
  <c r="J95"/>
  <c i="1" r="BC55"/>
  <c r="BD55"/>
  <c i="2" r="F35"/>
  <c i="1" r="AZ56"/>
  <c i="3" r="J32"/>
  <c i="1" r="AG57"/>
  <c r="AU55"/>
  <c r="AU54"/>
  <c i="3" r="F35"/>
  <c i="1" r="AZ57"/>
  <c i="4" r="J33"/>
  <c i="1" r="AV58"/>
  <c r="AT58"/>
  <c i="3" r="J35"/>
  <c i="1" r="AV57"/>
  <c r="AT57"/>
  <c r="BB55"/>
  <c r="AX55"/>
  <c r="BA55"/>
  <c i="2" r="J35"/>
  <c i="1" r="AV56"/>
  <c r="AT56"/>
  <c i="2" r="J32"/>
  <c i="1" r="AG56"/>
  <c i="4" r="F33"/>
  <c i="1" r="AZ58"/>
  <c l="1" r="AN57"/>
  <c r="AN56"/>
  <c i="2" r="J63"/>
  <c i="3" r="J41"/>
  <c i="2" r="J41"/>
  <c i="1" r="BD54"/>
  <c r="W33"/>
  <c r="BA54"/>
  <c r="AW54"/>
  <c r="AK30"/>
  <c r="AW55"/>
  <c r="AY55"/>
  <c r="BB54"/>
  <c r="W31"/>
  <c r="BC54"/>
  <c r="AY54"/>
  <c i="4" r="J30"/>
  <c i="1" r="AG58"/>
  <c r="AZ55"/>
  <c r="AG55"/>
  <c i="4" l="1" r="J39"/>
  <c i="1" r="AN58"/>
  <c r="AZ54"/>
  <c r="W29"/>
  <c r="AG54"/>
  <c r="AK26"/>
  <c r="W32"/>
  <c r="AX54"/>
  <c r="AV55"/>
  <c r="AT55"/>
  <c r="AN55"/>
  <c r="W30"/>
  <c l="1"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<sst xmlns="http://schemas.openxmlformats.org/spreadsheetml/2006/main">
  <si>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</si>
  <si>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</si>
  <si>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</si>
  <si>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</si>
  <si>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</si>
  <si>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{2daf953d-8c79-4cb9-9cf0-213fc9f5e40b}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</si>
  <si>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</si>
  <si>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</si>
  <si>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</si>
  <si>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</si>
  <si>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</si>
  <si>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</si>
  <si>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</si>
  <si>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</si>
  <si>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</si>
  <si>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</si>
  <si>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</si>
  <si>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SZZ Mutěnice</t>
  </si>
  <si>
    <t>KSO:</t>
  </si>
  <si>
    <t/>
  </si>
  <si>
    <t>CC-CZ:</t>
  </si>
  <si>
    <t>Místo:</t>
  </si>
  <si>
    <t xml:space="preserve"> </t>
  </si>
  <si>
    <t>Datum:</t>
  </si>
  <si>
    <t>3. 5. 2023</t>
  </si>
  <si>
    <t>Zadavatel:</t>
  </si>
  <si>
    <t>IČ:</t>
  </si>
  <si>
    <t>DIČ:</t>
  </si>
  <si>
    <t>Uchazeč:</t>
  </si>
  <si>
    <t>Vyplň údaj</t>
  </si>
  <si>
    <t>Projektant:</t>
  </si>
  <si>
    <t>25525441</t>
  </si>
  <si>
    <t>Signal Projekt s.r.o.</t>
  </si>
  <si>
    <t>True</t>
  </si>
  <si>
    <t>Zpracovatel:</t>
  </si>
  <si>
    <t>Štěpán Mikš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</si>
  <si>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</si>
  <si>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</si>
  <si>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</si>
  <si>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</si>
  <si>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</si>
  <si>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</si>
  <si>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</si>
  <si>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</si>
  <si>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</si>
  <si>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</si>
  <si>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</si>
  <si>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</si>
  <si>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</si>
  <si>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</si>
  <si>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</si>
  <si>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</si>
  <si>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</si>
  <si>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</si>
  <si>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</si>
  <si>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</si>
  <si>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</si>
  <si>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</si>
  <si>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</si>
  <si>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</si>
  <si>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</si>
  <si>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</si>
  <si>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</si>
  <si>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</si>
  <si>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</si>
  <si>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</si>
  <si>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</si>
  <si>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</si>
  <si>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</si>
  <si>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</si>
  <si>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</si>
  <si>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</si>
  <si>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</si>
  <si>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</si>
  <si>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</si>
  <si>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</si>
  <si>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PS01</t>
  </si>
  <si>
    <t>STA</t>
  </si>
  <si>
    <t>1</t>
  </si>
  <si>
    <t>{8c6d57ae-b871-4ea2-a089-37340e789c59}</t>
  </si>
  <si>
    <t>2</t>
  </si>
  <si>
    <t>/</t>
  </si>
  <si>
    <t>01</t>
  </si>
  <si>
    <t>Technologická část</t>
  </si>
  <si>
    <t>Soupis</t>
  </si>
  <si>
    <t>{b22d3a81-f936-4538-897e-40aa906a0e1d}</t>
  </si>
  <si>
    <t>02</t>
  </si>
  <si>
    <t>Stavební část</t>
  </si>
  <si>
    <t>{5a6729c4-fcfd-44a2-a6b9-532e143659c1}</t>
  </si>
  <si>
    <t>VON</t>
  </si>
  <si>
    <t>{7a188187-f630-43b8-b7ba-d4b7493cdd12}</t>
  </si>
  <si>
    <t>KRYCÍ LIST SOUPISU PRACÍ</t>
  </si>
  <si>
    <t>Objekt:</t>
  </si>
  <si>
    <t>PS01 - Oprava SZZ Mutěnice</t>
  </si>
  <si>
    <t>Soupis:</t>
  </si>
  <si>
    <t>01 - Technologická část</t>
  </si>
  <si>
    <t>REKAPITULACE ČLENĚNÍ SOUPISU PRACÍ</t>
  </si>
  <si>
    <t>Kód dílu - Popis</t>
  </si>
  <si>
    <t>Cena celkem [CZK]</t>
  </si>
  <si>
    <t>-1</t>
  </si>
  <si>
    <t>01 - Kabelizace</t>
  </si>
  <si>
    <t xml:space="preserve">    01.1 - Kabelové trasy</t>
  </si>
  <si>
    <t>02 - Zabezpečovací zařízení</t>
  </si>
  <si>
    <t xml:space="preserve">    02.1 - Indikační a kolejové desky</t>
  </si>
  <si>
    <t xml:space="preserve">    02.2 - Návěstidla a upozorňovadla</t>
  </si>
  <si>
    <t xml:space="preserve">    02.3 - Počítače náprav</t>
  </si>
  <si>
    <t>03 - Vnitřní zařízení zabezpečovacího zařízení</t>
  </si>
  <si>
    <t xml:space="preserve">    03.1 - Remote</t>
  </si>
  <si>
    <t>04 - Demontáže</t>
  </si>
  <si>
    <t>05 - Zkoušky, revize a dokumentace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</si>
  <si>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</si>
  <si>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</si>
  <si>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</si>
  <si>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</si>
  <si>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</si>
  <si>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</si>
  <si>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</si>
  <si>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</si>
  <si>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</si>
  <si>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</si>
  <si>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</si>
  <si>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</si>
  <si>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</si>
  <si>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Kabelizace</t>
  </si>
  <si>
    <t>ROZPOCET</t>
  </si>
  <si>
    <t>M</t>
  </si>
  <si>
    <t>7590140180</t>
  </si>
  <si>
    <t>Závěry Závěr kabelový UPMP-WM VII. (CV736709007)</t>
  </si>
  <si>
    <t>kus</t>
  </si>
  <si>
    <t>ÚOŽI 2023 01</t>
  </si>
  <si>
    <t>8</t>
  </si>
  <si>
    <t>4</t>
  </si>
  <si>
    <t>-451705115</t>
  </si>
  <si>
    <t>K</t>
  </si>
  <si>
    <t>7590145046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</si>
  <si>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</si>
  <si>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1540617795</t>
  </si>
  <si>
    <t>3</t>
  </si>
  <si>
    <t>7590520634</t>
  </si>
  <si>
    <t>Venkovní vedení kabelová - metalické sítě Plněné 4x0,8 TCEPKPFLEY 15 x 4 x 0,8</t>
  </si>
  <si>
    <t>m</t>
  </si>
  <si>
    <t>Sborník UOŽI 01 2023</t>
  </si>
  <si>
    <t>-1397902022</t>
  </si>
  <si>
    <t>7590525175</t>
  </si>
  <si>
    <t>Montáž kabelu úložného volně uloženého s jádry 0,4 a 0,6 mm TCEKE do 100 XN - příprava kabelového bubnu a přistavení na místo pokládky, přeměření izolačního stavu kabelu, odvinutí a uložení kabelu do kabelového Iůžka nebo do žlabu a protažení překážkami, odřezání kabelu, uzavření konců kabelu a přemístění kabelového bubnu</t>
  </si>
  <si>
    <t>1683818931</t>
  </si>
  <si>
    <t>5</t>
  </si>
  <si>
    <t>7590541439</t>
  </si>
  <si>
    <t>Slaboproudé rozvody, kabely pro přívod a vnitřní instalaci Spojky metalických kabelů a příslušenství Teplem smrštitelná zesílená spojka pro netlakované kabely XAGA 500-43/8-300/EY</t>
  </si>
  <si>
    <t>-3108644</t>
  </si>
  <si>
    <t>6</t>
  </si>
  <si>
    <t>7590525561</t>
  </si>
  <si>
    <t>Montáž smršťovací spojky Raychem bez pancíře na dvouplášťovém celoplastovém kabelu do 48 žil - nasazení manžety, spojení žil, převlečení manžety, nahřátí pro její tepelné smrštění, uložení spojky v jámě</t>
  </si>
  <si>
    <t>-643848944</t>
  </si>
  <si>
    <t>7</t>
  </si>
  <si>
    <t>7590130240</t>
  </si>
  <si>
    <t>Rozdělovače, rozváděče SIS 1 sloupkový rozvaděč</t>
  </si>
  <si>
    <t>-976990522</t>
  </si>
  <si>
    <t>7590135010</t>
  </si>
  <si>
    <t>Montáž objektu kabelového č. v. 49040 (žluťásek) - montáž na základ, zatažení kabelů vč. kontroly izolačního stavu bez vyformování a zapojení. Bez kabelových příchytek SONAP a bez usazení a nátěru betonového základu</t>
  </si>
  <si>
    <t>2019634310</t>
  </si>
  <si>
    <t>P</t>
  </si>
  <si>
    <t>Poznámka k položce:_x000d_
Montáž SIS 1</t>
  </si>
  <si>
    <t>9</t>
  </si>
  <si>
    <t>7590521514</t>
  </si>
  <si>
    <t>Venkovní vedení kabelová - metalické sítě Plněné, párované s ochr. vodičem TCEKPFLEY 3 P 1,0 D</t>
  </si>
  <si>
    <t>2015377974</t>
  </si>
  <si>
    <t>10</t>
  </si>
  <si>
    <t>7590521529</t>
  </si>
  <si>
    <t>Venkovní vedení kabelová - metalické sítě Plněné, párované s ochr. vodičem TCEKPFLEY 7 P 1,0 D</t>
  </si>
  <si>
    <t>-953852185</t>
  </si>
  <si>
    <t>11</t>
  </si>
  <si>
    <t>7590521534</t>
  </si>
  <si>
    <t>Venkovní vedení kabelová - metalické sítě Plněné, párované s ochr. vodičem TCEKPFLEY 12 P 1,0 D</t>
  </si>
  <si>
    <t>-1909220082</t>
  </si>
  <si>
    <t>12</t>
  </si>
  <si>
    <t>7590521544</t>
  </si>
  <si>
    <t>Venkovní vedení kabelová - metalické sítě Plněné, párované s ochr. vodičem TCEKPFLEY 24 P 1,0 D</t>
  </si>
  <si>
    <t>-1669522419</t>
  </si>
  <si>
    <t>13</t>
  </si>
  <si>
    <t>7590521549</t>
  </si>
  <si>
    <t>Venkovní vedení kabelová - metalické sítě Plněné, párované s ochr. vodičem TCEKPFLEY 30 P 1,0 D</t>
  </si>
  <si>
    <t>-230297278</t>
  </si>
  <si>
    <t>14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</si>
  <si>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</si>
  <si>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</si>
  <si>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978095129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</si>
  <si>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</si>
  <si>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</si>
  <si>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944515495</t>
  </si>
  <si>
    <t>16</t>
  </si>
  <si>
    <t>7590525232</t>
  </si>
  <si>
    <t>Montáž kabelu návěstního volně uloženého s jádrem 1 mm Cu TCEKEZE, TCEKFE, TCEKPFLEY, TCEKPFLEZE do 30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</si>
  <si>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-467228880</t>
  </si>
  <si>
    <t>17</t>
  </si>
  <si>
    <t>7590555132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</si>
  <si>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</si>
  <si>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146439799</t>
  </si>
  <si>
    <t>18</t>
  </si>
  <si>
    <t>7590555136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</si>
  <si>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</si>
  <si>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1820038384</t>
  </si>
  <si>
    <t>19</t>
  </si>
  <si>
    <t>7590555138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</si>
  <si>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</si>
  <si>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-690283290</t>
  </si>
  <si>
    <t>20</t>
  </si>
  <si>
    <t>7590555142</t>
  </si>
  <si>
    <t>Montáž forma pro kabely TCEKPFLE, TCEKPFLEY, TCEKPFLEZE, TCEKPFLEZY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</si>
  <si>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-940889376</t>
  </si>
  <si>
    <t>7590555144</t>
  </si>
  <si>
    <t>Montáž forma pro kabely TCEKPFLE, TCEKPFLEY, TCEKPFLEZE, TCEKPFLEZY do 30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</si>
  <si>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-436206075</t>
  </si>
  <si>
    <t>22</t>
  </si>
  <si>
    <t>7590541429</t>
  </si>
  <si>
    <t>Slaboproudé rozvody, kabely pro přívod a vnitřní instalaci Spojky metalických kabelů a příslušenství Teplem smrštitelná zesílená spojka pro netlakované kabely XAGA 500-43/8-150/EY</t>
  </si>
  <si>
    <t>-1461860395</t>
  </si>
  <si>
    <t>VV</t>
  </si>
  <si>
    <t>12p</t>
  </si>
  <si>
    <t>23</t>
  </si>
  <si>
    <t>7590525465</t>
  </si>
  <si>
    <t>Montáž spojky rovné pro plastové kabely párové Raychem XAGA s konektory UDW2 2 plášť bez pancíře do 32 žil - nasazení manžety, spojení žil, převlečení manžety, nahřátí pro její tepelné smrštění, uložení spojky v jámě</t>
  </si>
  <si>
    <t>-194218000</t>
  </si>
  <si>
    <t>01.1</t>
  </si>
  <si>
    <t>Kabelové trasy</t>
  </si>
  <si>
    <t>24</t>
  </si>
  <si>
    <t>7593500090</t>
  </si>
  <si>
    <t>Trasy kabelového vedení Kabelové žlaby (100x100) spodní + vrchní díl plast</t>
  </si>
  <si>
    <t>1443034453</t>
  </si>
  <si>
    <t>25</t>
  </si>
  <si>
    <t>7593500095</t>
  </si>
  <si>
    <t>Trasy kabelového vedení Kabelové žlaby (100x100) spojka plast</t>
  </si>
  <si>
    <t>1994791543</t>
  </si>
  <si>
    <t>26</t>
  </si>
  <si>
    <t>7593500600</t>
  </si>
  <si>
    <t>Trasy kabelového vedení Kabelové krycí desky a pásy Fólie výstražná modrá š. 34cm (HM0673909991034)</t>
  </si>
  <si>
    <t>1523896602</t>
  </si>
  <si>
    <t>27</t>
  </si>
  <si>
    <t>7593505150</t>
  </si>
  <si>
    <t>Pokládka výstražné fólie do výkopu</t>
  </si>
  <si>
    <t>-2013257373</t>
  </si>
  <si>
    <t>28</t>
  </si>
  <si>
    <t>7593500965</t>
  </si>
  <si>
    <t>Trasy kabelového vedení Ohebná dvouplášťová korugovaná chránička 160/138smotek</t>
  </si>
  <si>
    <t>940179488</t>
  </si>
  <si>
    <t>29</t>
  </si>
  <si>
    <t>7593501125</t>
  </si>
  <si>
    <t>Trasy kabelového vedení Chráničky optického kabelu HDPE 6040 průměr 40/33 mm</t>
  </si>
  <si>
    <t>1180606041</t>
  </si>
  <si>
    <t>[počet * délka]</t>
  </si>
  <si>
    <t>3*850</t>
  </si>
  <si>
    <t>Součet</t>
  </si>
  <si>
    <t>30</t>
  </si>
  <si>
    <t>7593505202</t>
  </si>
  <si>
    <t>Uložení HDPE trubky pro optický kabel do výkopu bez zřízení lože a bez krytí</t>
  </si>
  <si>
    <t>-1672752392</t>
  </si>
  <si>
    <t>31</t>
  </si>
  <si>
    <t>7593501195</t>
  </si>
  <si>
    <t>Trasy kabelového vedení Spojky šroubovací pro chráničky optického kabelu HDPE 5050 průměr 40 mm</t>
  </si>
  <si>
    <t>189095679</t>
  </si>
  <si>
    <t>32</t>
  </si>
  <si>
    <t>7593505220</t>
  </si>
  <si>
    <t>Montáž spojky Plasson na HDPE trubce rovné nebo redukční</t>
  </si>
  <si>
    <t>-356320009</t>
  </si>
  <si>
    <t>33</t>
  </si>
  <si>
    <t>7593501143</t>
  </si>
  <si>
    <t>Trasy kabelového vedení Chráničky optického kabelu HDPE Koncová zátka Jackmoon 38-46 mm</t>
  </si>
  <si>
    <t>379918822</t>
  </si>
  <si>
    <t>34</t>
  </si>
  <si>
    <t>7593505240</t>
  </si>
  <si>
    <t>Montáž koncovky nebo záslepky Plasson na HDPE trubku</t>
  </si>
  <si>
    <t>-661248244</t>
  </si>
  <si>
    <t>35</t>
  </si>
  <si>
    <t>7598035190</t>
  </si>
  <si>
    <t>Kontrola průchodnosti trubky pro optický kabel</t>
  </si>
  <si>
    <t>km</t>
  </si>
  <si>
    <t>-1906940570</t>
  </si>
  <si>
    <t>36</t>
  </si>
  <si>
    <t>7598035170</t>
  </si>
  <si>
    <t>Kontrola tlakutěsnosti HDPE trubky v úseku do 2 000 m</t>
  </si>
  <si>
    <t>-1131170669</t>
  </si>
  <si>
    <t>Zabezpečovací zařízení</t>
  </si>
  <si>
    <t>02.1</t>
  </si>
  <si>
    <t>Indikační a kolejové desky</t>
  </si>
  <si>
    <t>37</t>
  </si>
  <si>
    <t>7590610170</t>
  </si>
  <si>
    <t>Indikační a kolejové desky a ovládací pulty Uzávěr (CV720765004)</t>
  </si>
  <si>
    <t>-2038883869</t>
  </si>
  <si>
    <t>38</t>
  </si>
  <si>
    <t>7590610180</t>
  </si>
  <si>
    <t>Indikační a kolejové desky a ovládací pulty Tlačítko dvoupolohové vratné (CV720769001)</t>
  </si>
  <si>
    <t>2126600058</t>
  </si>
  <si>
    <t>39</t>
  </si>
  <si>
    <t>7590610450</t>
  </si>
  <si>
    <t>Indikační a kolejové desky a ovládací pulty Počítadlo do kolejové desky 24V</t>
  </si>
  <si>
    <t>604079387</t>
  </si>
  <si>
    <t>40</t>
  </si>
  <si>
    <t>7590615130</t>
  </si>
  <si>
    <t>Úpravy desky kolejové - upevnění jednotlivých prvků na místo určení, včetně zapojení</t>
  </si>
  <si>
    <t>463582241</t>
  </si>
  <si>
    <t>02.2</t>
  </si>
  <si>
    <t>Návěstidla a upozorňovadla</t>
  </si>
  <si>
    <t>41</t>
  </si>
  <si>
    <t>7590717042</t>
  </si>
  <si>
    <t>Demontáž světelného návěstidla jednostranného stožárového s 5 svítilnami - bez bourání (demontáže) základu</t>
  </si>
  <si>
    <t>544004898</t>
  </si>
  <si>
    <t>42</t>
  </si>
  <si>
    <t>7590715025</t>
  </si>
  <si>
    <t>Postavení na stávající základ a nasměrování světelného návěstidla jednostranného stožárového s 5 svítilnami - bez ukončení a zapojení zemního kabelu</t>
  </si>
  <si>
    <t>490153567</t>
  </si>
  <si>
    <t>Poznámka k položce:_x000d_
HLc, S</t>
  </si>
  <si>
    <t>43</t>
  </si>
  <si>
    <t>7590720656</t>
  </si>
  <si>
    <t>Součásti světelných návěstidel Indikátor „Světelný kříž neplatnosti“ (CV12159006)</t>
  </si>
  <si>
    <t>-1752811514</t>
  </si>
  <si>
    <t>44</t>
  </si>
  <si>
    <t>7490720685</t>
  </si>
  <si>
    <t>Součásti světelných návěstidel Kabel CMSM-X 12x1,5 (HM0341447540004)</t>
  </si>
  <si>
    <t>-1994696504</t>
  </si>
  <si>
    <t>8 metrů na návěstidlo x 3</t>
  </si>
  <si>
    <t>8*3</t>
  </si>
  <si>
    <t>45</t>
  </si>
  <si>
    <t>7590717034</t>
  </si>
  <si>
    <t>Demontáž světelného návěstidla jednostranného stožárového se 3 svítilnami - bez bourání (demontáže) základu</t>
  </si>
  <si>
    <t>-1173904977</t>
  </si>
  <si>
    <t>46</t>
  </si>
  <si>
    <t>7590713010</t>
  </si>
  <si>
    <t>Repase světelného návěstidla demontáž a montáž návěstidla jednostranného se 3 svítilnami - s náhradou plastových dílů, bez ukončení a zapojení zemního kabelu</t>
  </si>
  <si>
    <t>687120007</t>
  </si>
  <si>
    <t>47</t>
  </si>
  <si>
    <t>7590715023</t>
  </si>
  <si>
    <t>Postavení na stávající základ a nasměrování světelného návěstidla jednostranného stožárového se 3 svítilnami - bez ukončení a zapojení zemního kabelu</t>
  </si>
  <si>
    <t>-1064817300</t>
  </si>
  <si>
    <t>48</t>
  </si>
  <si>
    <t>7590717036</t>
  </si>
  <si>
    <t>Demontáž světelného návěstidla jednostranného stožárového se 4 svítilnami - bez bourání (demontáže) základu</t>
  </si>
  <si>
    <t>860328734</t>
  </si>
  <si>
    <t>49</t>
  </si>
  <si>
    <t>7590713011</t>
  </si>
  <si>
    <t>Repase světelného návěstidla demontáž a montáž návěstidla jednostranného se 4 svítilnami - s náhradou plastových dílů, bez ukončení a zapojení zemního kabelu</t>
  </si>
  <si>
    <t>28487553</t>
  </si>
  <si>
    <t>50</t>
  </si>
  <si>
    <t>7590715024</t>
  </si>
  <si>
    <t>Postavení na stávající základ a nasměrování světelného návěstidla jednostranného stožárového s 4 svítilnami - bez ukončení a zapojení zemního kabelu</t>
  </si>
  <si>
    <t>-645820449</t>
  </si>
  <si>
    <t>51</t>
  </si>
  <si>
    <t>7590725054</t>
  </si>
  <si>
    <t>Montáž doplňujících součástí ke světelnému návěstidlu zneplatnění návěstidla</t>
  </si>
  <si>
    <t>1025229917</t>
  </si>
  <si>
    <t>52</t>
  </si>
  <si>
    <t>7593320504</t>
  </si>
  <si>
    <t>Prvky Trafo NTU 5B /51341B/ (HM0374215010004)</t>
  </si>
  <si>
    <t>-1854794064</t>
  </si>
  <si>
    <t>53</t>
  </si>
  <si>
    <t>7590725058</t>
  </si>
  <si>
    <t>Montáž doplňujících součástí ke světelnému návěstidlu upozorňovadla na návěstidlo</t>
  </si>
  <si>
    <t>348645926</t>
  </si>
  <si>
    <t>54</t>
  </si>
  <si>
    <t>7590725070</t>
  </si>
  <si>
    <t>Zatmelení skříně návěstního transformátoru</t>
  </si>
  <si>
    <t>-1624095747</t>
  </si>
  <si>
    <t>02.3</t>
  </si>
  <si>
    <t>Počítače náprav</t>
  </si>
  <si>
    <t>55</t>
  </si>
  <si>
    <t>7592010102</t>
  </si>
  <si>
    <t>Kolové senzory a snímače počítačů náprav Snímač průjezdu kola RSR 180 (5 m kabel)</t>
  </si>
  <si>
    <t>-1971718580</t>
  </si>
  <si>
    <t>56</t>
  </si>
  <si>
    <t>7592010104</t>
  </si>
  <si>
    <t>Kolové senzory a snímače počítačů náprav Snímač průjezdu kola RSR 180 (10 m kabel)</t>
  </si>
  <si>
    <t>-1028317971</t>
  </si>
  <si>
    <t>57</t>
  </si>
  <si>
    <t>7592010142</t>
  </si>
  <si>
    <t>Kolové senzory a snímače počítačů náprav Neoprénová ochr. hadice 4,8 m</t>
  </si>
  <si>
    <t>785802759</t>
  </si>
  <si>
    <t>58</t>
  </si>
  <si>
    <t>7592010146</t>
  </si>
  <si>
    <t>Kolové senzory a snímače počítačů náprav Neoprénová ochr. hadice 9,8 m</t>
  </si>
  <si>
    <t>1706082096</t>
  </si>
  <si>
    <t>59</t>
  </si>
  <si>
    <t>7592010152</t>
  </si>
  <si>
    <t>Kolové senzory a snímače počítačů náprav Montážní sada neoprénové ochr.hadice</t>
  </si>
  <si>
    <t>-501825571</t>
  </si>
  <si>
    <t>60</t>
  </si>
  <si>
    <t>7592010168</t>
  </si>
  <si>
    <t>Kolové senzory a snímače počítačů náprav Upevňovací souprava SK150</t>
  </si>
  <si>
    <t>-170143037</t>
  </si>
  <si>
    <t>61</t>
  </si>
  <si>
    <t>7592010190</t>
  </si>
  <si>
    <t>Kolové senzory a snímače počítačů náprav Ochrana přepěťová poč.náprav-W (CV736605026)</t>
  </si>
  <si>
    <t>1053662325</t>
  </si>
  <si>
    <t>62</t>
  </si>
  <si>
    <t>7592005050</t>
  </si>
  <si>
    <t>Montáž počítacího bodu (senzoru) RSR 180 - uložení a připevnění na určené místo, seřízení polohy, přezkoušení</t>
  </si>
  <si>
    <t>-1394353348</t>
  </si>
  <si>
    <t>63</t>
  </si>
  <si>
    <t>7592010270</t>
  </si>
  <si>
    <t>Kolové senzory a snímače počítačů náprav Zkušební přípravek PB200</t>
  </si>
  <si>
    <t>-2073502983</t>
  </si>
  <si>
    <t>64</t>
  </si>
  <si>
    <t>7590150050</t>
  </si>
  <si>
    <t>Uzemnění, ukolejnění Uzemňovací souprava kolejnic (zemnící tyč T 2m (4 ks), drát FeZn (8mm x 2m + 10mm x 8m), zkušební svorka ES 463010 (2 ks), protikorozní páska (5 m), trámec s drážkou (1 ks), svorka (držák trámce - 2 páry), smrštitelná samozhášivá …</t>
  </si>
  <si>
    <t>1905152181</t>
  </si>
  <si>
    <t>65</t>
  </si>
  <si>
    <t>7590155040</t>
  </si>
  <si>
    <t>Montáž pasivní ochrany pro omezení atmosférických vlivů u neelektrizovaných tratí jednoduché včetně uzemnění</t>
  </si>
  <si>
    <t>927177894</t>
  </si>
  <si>
    <t>03</t>
  </si>
  <si>
    <t>Vnitřní zařízení zabezpečovacího zařízení</t>
  </si>
  <si>
    <t>66</t>
  </si>
  <si>
    <t>7593320477</t>
  </si>
  <si>
    <t>Prvky Ochrana přepěť.pro nap.bat PONB 94 (HM0358239992984)</t>
  </si>
  <si>
    <t>-1419311910</t>
  </si>
  <si>
    <t>67</t>
  </si>
  <si>
    <t>7593321524</t>
  </si>
  <si>
    <t>Prvky Translátor 600:150 (4kV) (HM0382412990016)</t>
  </si>
  <si>
    <t>-1817902344</t>
  </si>
  <si>
    <t>68</t>
  </si>
  <si>
    <t>7593315320</t>
  </si>
  <si>
    <t>Montáž translátoru</t>
  </si>
  <si>
    <t>-1625555458</t>
  </si>
  <si>
    <t>69</t>
  </si>
  <si>
    <t>7593310455</t>
  </si>
  <si>
    <t>Konstrukční díly Panel volné vazby (CV803639002)</t>
  </si>
  <si>
    <t>147533027</t>
  </si>
  <si>
    <t>70</t>
  </si>
  <si>
    <t>7593335040</t>
  </si>
  <si>
    <t>Montáž malorozměrného relé</t>
  </si>
  <si>
    <t>4960456</t>
  </si>
  <si>
    <t>71</t>
  </si>
  <si>
    <t>7594110200</t>
  </si>
  <si>
    <t>Lanové propojení s kolíkovým ukončením LAI 1xFe9/190 norma 703029132 (HM0404223990154AV.00190)</t>
  </si>
  <si>
    <t>327839148</t>
  </si>
  <si>
    <t>72</t>
  </si>
  <si>
    <t>7594105270</t>
  </si>
  <si>
    <t>Montáž kosého lanového propojení P 70 301/1 nezávislá trakce - příčné nebo podélné propojení kolejnic přímých kolejí a na výhybkách; usazení pražců mezi souběžnými kolejemi nebo podél koleje; připevnění lanového propojení na pražce nebo montážní trámky</t>
  </si>
  <si>
    <t>-399262495</t>
  </si>
  <si>
    <t>73</t>
  </si>
  <si>
    <t>7594300078</t>
  </si>
  <si>
    <t>Počítače náprav Vnitřní prvky PN ACS 2000 Čítačová jednotka ACB119 GS04</t>
  </si>
  <si>
    <t>-973938965</t>
  </si>
  <si>
    <t>74</t>
  </si>
  <si>
    <t>7594300084</t>
  </si>
  <si>
    <t>Počítače náprav Vnitřní prvky PN ACS 2000 Vyhodnocovací jednotka IMC003 GS01</t>
  </si>
  <si>
    <t>-510462046</t>
  </si>
  <si>
    <t>75</t>
  </si>
  <si>
    <t>7594300104</t>
  </si>
  <si>
    <t>Počítače náprav Vnitřní prvky PN ACS 2000 Montážní skříňka BGT06 šíře 126TE</t>
  </si>
  <si>
    <t>-1216270815</t>
  </si>
  <si>
    <t>76</t>
  </si>
  <si>
    <t>7594300108</t>
  </si>
  <si>
    <t>Počítače náprav Vnitřní prvky PN ACS 2000 Jednotka jištění SIC006 GS01</t>
  </si>
  <si>
    <t>96222969</t>
  </si>
  <si>
    <t>77</t>
  </si>
  <si>
    <t>7594300136</t>
  </si>
  <si>
    <t>Počítače náprav Vnitřní prvky PN ACS 2000 Sběrnicová jednotka ABP002-2 21TE GS02</t>
  </si>
  <si>
    <t>-1378114933</t>
  </si>
  <si>
    <t>78</t>
  </si>
  <si>
    <t>7594300254</t>
  </si>
  <si>
    <t>Počítače náprav Vnitřní prvky PN Frauscher Krycí plech 3HE 4TE</t>
  </si>
  <si>
    <t>1292766703</t>
  </si>
  <si>
    <t>79</t>
  </si>
  <si>
    <t>7594300266</t>
  </si>
  <si>
    <t>Počítače náprav Vnitřní prvky PN Frauscher Krycí plech 3HE 21TE</t>
  </si>
  <si>
    <t>1473517074</t>
  </si>
  <si>
    <t>80</t>
  </si>
  <si>
    <t>7594300268</t>
  </si>
  <si>
    <t>Počítače náprav Vnitřní prvky PN Frauscher Přepěťová ochrana vyhodnocovací jednotky BSI005</t>
  </si>
  <si>
    <t>-389701188</t>
  </si>
  <si>
    <t>81</t>
  </si>
  <si>
    <t>7594300318</t>
  </si>
  <si>
    <t>Počítače náprav Vnitřní prvky PN Frauscher Panel pro uchycení skříně 126TE do stojanu</t>
  </si>
  <si>
    <t>-1390953321</t>
  </si>
  <si>
    <t>82</t>
  </si>
  <si>
    <t>7594300644</t>
  </si>
  <si>
    <t>Počítače náprav Vnitřní prvky PN ACS2000 Propojovací kabel VIDEK, červený, délka 2 m</t>
  </si>
  <si>
    <t>1130307964</t>
  </si>
  <si>
    <t>83</t>
  </si>
  <si>
    <t>7594305010</t>
  </si>
  <si>
    <t>Montáž součástí počítače náprav vyhodnocovací části</t>
  </si>
  <si>
    <t>-1427733942</t>
  </si>
  <si>
    <t>84</t>
  </si>
  <si>
    <t>7594305015</t>
  </si>
  <si>
    <t>Montáž součástí počítače náprav neoprénové ochranné hadice se soupravou pro upevnění k pražci</t>
  </si>
  <si>
    <t>-1181468956</t>
  </si>
  <si>
    <t>85</t>
  </si>
  <si>
    <t>7594305020</t>
  </si>
  <si>
    <t>Montáž součástí počítače náprav bleskojistkové svorkovnice</t>
  </si>
  <si>
    <t>238312770</t>
  </si>
  <si>
    <t>86</t>
  </si>
  <si>
    <t>7594305025</t>
  </si>
  <si>
    <t>Montáž součástí počítače náprav přepěťové ochrany napájení</t>
  </si>
  <si>
    <t>983409068</t>
  </si>
  <si>
    <t>87</t>
  </si>
  <si>
    <t>7594305040</t>
  </si>
  <si>
    <t>Montáž součástí počítače náprav upevňovací kolejnicové čelisti SK 140</t>
  </si>
  <si>
    <t>11108443</t>
  </si>
  <si>
    <t>88</t>
  </si>
  <si>
    <t>7594305075</t>
  </si>
  <si>
    <t>Montáž součástí počítače náprav skříně pro bloky šíře 126TE BGT 03</t>
  </si>
  <si>
    <t>969580921</t>
  </si>
  <si>
    <t>89</t>
  </si>
  <si>
    <t>7594305095</t>
  </si>
  <si>
    <t>Montáž součástí počítače náprav drátové formy pro skříň 126TE</t>
  </si>
  <si>
    <t>146033149</t>
  </si>
  <si>
    <t>90</t>
  </si>
  <si>
    <t>7593315425</t>
  </si>
  <si>
    <t>Zhotovení jednoho zapojení při volné vazbě - naměření vodiče, zatažení a připojení</t>
  </si>
  <si>
    <t>-1289651096</t>
  </si>
  <si>
    <t>91</t>
  </si>
  <si>
    <t>7593317010</t>
  </si>
  <si>
    <t>Zrušení jednoho zapojení při volné vazbě - odpojení vodiče a jeho vytažení</t>
  </si>
  <si>
    <t>-637242248</t>
  </si>
  <si>
    <t>03.1</t>
  </si>
  <si>
    <t>Remote</t>
  </si>
  <si>
    <t>92</t>
  </si>
  <si>
    <t>7593320573</t>
  </si>
  <si>
    <t>Prvky Kazeta TEDIS21 v provedení 19"eurocard</t>
  </si>
  <si>
    <t>1972378826</t>
  </si>
  <si>
    <t>Poznámka k položce:_x000d_
Kazeta inTES316 - BPL316</t>
  </si>
  <si>
    <t>93</t>
  </si>
  <si>
    <t>7593320570</t>
  </si>
  <si>
    <t>Prvky Kazeta TEDIS15 v provedení 19"eurocard</t>
  </si>
  <si>
    <t>-1891103962</t>
  </si>
  <si>
    <t>Poznámka k položce:_x000d_
Kazeta inTES308 - BPL308</t>
  </si>
  <si>
    <t>94</t>
  </si>
  <si>
    <t>7593320576</t>
  </si>
  <si>
    <t>Prvky TBRP - Jednotka napáječe a opakovače sběrnice</t>
  </si>
  <si>
    <t>1532314643</t>
  </si>
  <si>
    <t>Poznámka k položce:_x000d_
PWRD - napájecí jednotka, jmenovité vstupní napětí 24V DC</t>
  </si>
  <si>
    <t>95</t>
  </si>
  <si>
    <t>7593320579</t>
  </si>
  <si>
    <t>Prvky TDCC – řídící jednotka sběrnice</t>
  </si>
  <si>
    <t>529361580</t>
  </si>
  <si>
    <t>Poznámka k položce:_x000d_
CTRL - řídící jednotka</t>
  </si>
  <si>
    <t>96</t>
  </si>
  <si>
    <t>7593320585</t>
  </si>
  <si>
    <t>Prvky TDMD – Komunikační modemová jednotka</t>
  </si>
  <si>
    <t>565886002</t>
  </si>
  <si>
    <t>Poznámka k položce:_x000d_
TML - jednotka modemu</t>
  </si>
  <si>
    <t>97</t>
  </si>
  <si>
    <t>7593320588</t>
  </si>
  <si>
    <t>Prvky TDI8s – Jednotka 8 bezpečných digitálních vstupů</t>
  </si>
  <si>
    <t>1111288930</t>
  </si>
  <si>
    <t>Poznámka k položce:_x000d_
SDI8 - vstupní jednotka bezpečná, 8 vstupů se společným pólem</t>
  </si>
  <si>
    <t>98</t>
  </si>
  <si>
    <t>7593320594</t>
  </si>
  <si>
    <t>Prvky TDO8 – Jednotka 8 digitálních výstupů</t>
  </si>
  <si>
    <t>-332529101</t>
  </si>
  <si>
    <t>Poznámka k položce:_x000d_
RDO8 - výstupní jednotka spolehlivá, 8 výstupů</t>
  </si>
  <si>
    <t>99</t>
  </si>
  <si>
    <t>7593320597</t>
  </si>
  <si>
    <t>Prvky TDO8s – Jednotka 8 bezpečných digitálních výstupů</t>
  </si>
  <si>
    <t>1506569196</t>
  </si>
  <si>
    <t>Poznámka k položce:_x000d_
SDO2 - výstupní jednotka bezpečná, dva výstupy</t>
  </si>
  <si>
    <t>100</t>
  </si>
  <si>
    <t>7592500360</t>
  </si>
  <si>
    <t>Diagnostická zařízení Převodník 4xRS422/RS485 na Ethernet NPORT 5430 - pro převod linek RS422 nebo RS485 periferních zařízení systému DMS na komunikaci Ethernet pro komunikaci těchto periferních zařízení se serverem LDS (HM0403299995430)</t>
  </si>
  <si>
    <t>-611694820</t>
  </si>
  <si>
    <t>101</t>
  </si>
  <si>
    <t>7595600420</t>
  </si>
  <si>
    <t xml:space="preserve">Přenosová a datová zařízení Datové -  switch L2 24 portů 10 / 100, 2x SFP</t>
  </si>
  <si>
    <t>1871215184</t>
  </si>
  <si>
    <t>102</t>
  </si>
  <si>
    <t>7595605190</t>
  </si>
  <si>
    <t>Montáž routeru (směrovače), switche (přepínače) a huby (rozbočovače) instalace a konfigurace switche L2 neupevněného - základní</t>
  </si>
  <si>
    <t>2010901042</t>
  </si>
  <si>
    <t>103</t>
  </si>
  <si>
    <t>7595600350</t>
  </si>
  <si>
    <t>Přenosová a datová zařízení Datové - router Kabel k přepínači KVM Switch</t>
  </si>
  <si>
    <t>2127968463</t>
  </si>
  <si>
    <t>104</t>
  </si>
  <si>
    <t>7494003312</t>
  </si>
  <si>
    <t>Modulární přístroje Jističe do 80 A; 10 kA 2-pólové In 0,5 A, Ue AC 230/400 V / DC 144 V, charakteristika C, 2pól, Icn 10 kA</t>
  </si>
  <si>
    <t>-2122112828</t>
  </si>
  <si>
    <t>105</t>
  </si>
  <si>
    <t>7494003318</t>
  </si>
  <si>
    <t>Modulární přístroje Jističe do 80 A; 10 kA 2-pólové In 2 A, Ue AC 230/400 V / DC 144 V, charakteristika C, 2pól, Icn 10 kA</t>
  </si>
  <si>
    <t>887572627</t>
  </si>
  <si>
    <t>106</t>
  </si>
  <si>
    <t>7494351020</t>
  </si>
  <si>
    <t>Montáž jističů (do 10 kA) dvoupólových nebo 1+N pólových do 20 A</t>
  </si>
  <si>
    <t>1799856754</t>
  </si>
  <si>
    <t>107</t>
  </si>
  <si>
    <t>7598095125</t>
  </si>
  <si>
    <t>Přezkoušení a regulace diagnostiky - kontrola zapojení včetně příslušného zkoušení hodnot zařízení</t>
  </si>
  <si>
    <t>512</t>
  </si>
  <si>
    <t>838244951</t>
  </si>
  <si>
    <t>108</t>
  </si>
  <si>
    <t>1313393298</t>
  </si>
  <si>
    <t>109</t>
  </si>
  <si>
    <t>7593325030</t>
  </si>
  <si>
    <t>Montáž zásuvné jednotky elektroniky</t>
  </si>
  <si>
    <t>-500662638</t>
  </si>
  <si>
    <t>110</t>
  </si>
  <si>
    <t>7593325040</t>
  </si>
  <si>
    <t>Montáž kazety pro zásuvné jednotky</t>
  </si>
  <si>
    <t>589229330</t>
  </si>
  <si>
    <t>111</t>
  </si>
  <si>
    <t>7592503010</t>
  </si>
  <si>
    <t>Úprava adresného SW stanice TEDIS, ústředny MEDIS</t>
  </si>
  <si>
    <t>hod</t>
  </si>
  <si>
    <t>-525316965</t>
  </si>
  <si>
    <t>Poznámka k položce:_x000d_
ASW Mutěnice</t>
  </si>
  <si>
    <t>112</t>
  </si>
  <si>
    <t>7593315386</t>
  </si>
  <si>
    <t>Montáž panelu pro stanici TEDIS</t>
  </si>
  <si>
    <t>566016653</t>
  </si>
  <si>
    <t>113</t>
  </si>
  <si>
    <t>7598095375</t>
  </si>
  <si>
    <t>Oživení a funkční zkoušení stanice TEDIS - aktivace a konfigurace systému podle příslušné dokumentace</t>
  </si>
  <si>
    <t>-1493081807</t>
  </si>
  <si>
    <t>04</t>
  </si>
  <si>
    <t>Demontáže</t>
  </si>
  <si>
    <t>114</t>
  </si>
  <si>
    <t>7594207080</t>
  </si>
  <si>
    <t>Demontáž kolejové skříně TJA, TJAP</t>
  </si>
  <si>
    <t>1392827042</t>
  </si>
  <si>
    <t>115</t>
  </si>
  <si>
    <t>7594107310</t>
  </si>
  <si>
    <t>Demontáž kolejnicového lanového propojení z dřevěných pražců</t>
  </si>
  <si>
    <t>1898335771</t>
  </si>
  <si>
    <t>116</t>
  </si>
  <si>
    <t>7593337140</t>
  </si>
  <si>
    <t>Demontáž napájecí jednotky</t>
  </si>
  <si>
    <t>-442796375</t>
  </si>
  <si>
    <t>117</t>
  </si>
  <si>
    <t>7593337150</t>
  </si>
  <si>
    <t>Demontáž reléové jednotky</t>
  </si>
  <si>
    <t>-1967364073</t>
  </si>
  <si>
    <t>05</t>
  </si>
  <si>
    <t>Zkoušky, revize a dokumentace</t>
  </si>
  <si>
    <t>118</t>
  </si>
  <si>
    <t>7598095075</t>
  </si>
  <si>
    <t>Přezkoušení a regulace proudokruhu světelných návěstidel - nastavení hlavice, přezkoušení správné činností relé a přezkoušení všech správných návěstních znaků, přeměření a vyregulovánl napětí na žárovkách, provizorní zaclonění žárovek a jeho odstranění</t>
  </si>
  <si>
    <t>-1902521322</t>
  </si>
  <si>
    <t>119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</si>
  <si>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</si>
  <si>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</si>
  <si>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1113897122</t>
  </si>
  <si>
    <t>120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</si>
  <si>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</si>
  <si>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</si>
  <si>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-643409075</t>
  </si>
  <si>
    <t>121</t>
  </si>
  <si>
    <t>7598095170</t>
  </si>
  <si>
    <t>Přezkoušení a regulace obvodů souhlasu - kontrola zapojení, provedení příslušných měření, nastavení parametrů, přezkoušení funkce</t>
  </si>
  <si>
    <t>-1076366510</t>
  </si>
  <si>
    <t>122</t>
  </si>
  <si>
    <t>7598095390</t>
  </si>
  <si>
    <t>Příprava ke komplexním zkouškám za 1 jízdní cestu do 30 výhybek - oživení, seřízení a nastavení zařízení s ohledem na postup jeho uvádění do provozu</t>
  </si>
  <si>
    <t>-720829253</t>
  </si>
  <si>
    <t>123</t>
  </si>
  <si>
    <t>7598095460</t>
  </si>
  <si>
    <t>Komplexní zkouška za 1 jízdní cestu do 30 výhybek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</si>
  <si>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1025986976</t>
  </si>
  <si>
    <t>124</t>
  </si>
  <si>
    <t>7598095445</t>
  </si>
  <si>
    <t>Příprava ke komplexním zkouškám automatických přejezdových zabezpečovacích zařízení bez závor jednokolejné - oživení, seřízení a nastavení zařízení s ohledem na postup jeho uvádění do provozu</t>
  </si>
  <si>
    <t>1451173574</t>
  </si>
  <si>
    <t>Poznámka k položce:_x000d_
Adekvátní část prací - úpravy obvodů pro VDS (zřízení anulace a pod).</t>
  </si>
  <si>
    <t>125</t>
  </si>
  <si>
    <t>7598095515</t>
  </si>
  <si>
    <t>Komplexní zkouška automatických přejezdových zabezpečovacích zařízení bez závor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</si>
  <si>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-525388912</t>
  </si>
  <si>
    <t>126</t>
  </si>
  <si>
    <t>7598095620</t>
  </si>
  <si>
    <t>Vyhotovení revizní zprávy SZZ reléové do 10 přestavníků - vykonání prohlídky a zkoušky pro napájení elektrického zařízení včetně vyhotovení revizní zprávy podle vyhl. 100/1995 Sb. a norem ČSN</t>
  </si>
  <si>
    <t>106553849</t>
  </si>
  <si>
    <t>127</t>
  </si>
  <si>
    <t>7499451010</t>
  </si>
  <si>
    <t>Vydání průkazu způsobilosti pro funkční celek, provizorní stav - vyhotovení dokladu o silnoproudých zařízeních a vydání průkazu způsobilosti</t>
  </si>
  <si>
    <t>-492810347</t>
  </si>
  <si>
    <t>Poznámka k položce:_x000d_
Zápisy změn do PZ, vydání nového PZ</t>
  </si>
  <si>
    <t>128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</si>
  <si>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</si>
  <si>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</si>
  <si>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1593853764</t>
  </si>
  <si>
    <t>Poznámka k položce:_x000d_
Technická prohlídka a zkouška změn UTZ - SZZ Mutěnice</t>
  </si>
  <si>
    <t>129</t>
  </si>
  <si>
    <t>7598095575</t>
  </si>
  <si>
    <t>Vyhotovení protokolu UTZ pro TZZ AH bez hradla pro jednu kolej - vykonání prohlídky a zkoušky včetně vyhotovení protokolu podle vyhl. 100/1995 Sb.</t>
  </si>
  <si>
    <t>-1218689633</t>
  </si>
  <si>
    <t>Poznámka k položce:_x000d_
Technická prohlídka a zkouška UTZ - TZZ Mutěnice - Čejč</t>
  </si>
  <si>
    <t>130</t>
  </si>
  <si>
    <t>7598095550</t>
  </si>
  <si>
    <t>Vyhotovení protokolu UTZ pro PZZ bez závor jedna kolej - vykonání prohlídky a zkoušky včetně vyhotovení protokolu podle vyhl. 100/1995 Sb.</t>
  </si>
  <si>
    <t>1115599535</t>
  </si>
  <si>
    <t>Poznámka k položce:_x000d_
Technická prohlídka a zkouška změn UTZ - PZS km 26,628 a km 30,412</t>
  </si>
  <si>
    <t>j1</t>
  </si>
  <si>
    <t>Jámy</t>
  </si>
  <si>
    <t>m3</t>
  </si>
  <si>
    <t>0,135</t>
  </si>
  <si>
    <t>02 - Stavební část</t>
  </si>
  <si>
    <t>M - Práce a dodávky M</t>
  </si>
  <si>
    <t xml:space="preserve">    46-M - Zemní práce při extr.mont.pracích</t>
  </si>
  <si>
    <t>Práce a dodávky M</t>
  </si>
  <si>
    <t>46-M</t>
  </si>
  <si>
    <t>Zemní práce při extr.mont.pracích</t>
  </si>
  <si>
    <t>460131114</t>
  </si>
  <si>
    <t>Hloubení nezapažených jam ručně včetně urovnání dna s přemístěním výkopku do vzdálenosti 3 m od okraje jámy nebo s naložením na dopravní prostředek v hornině třídy těžitelnosti II skupiny 4</t>
  </si>
  <si>
    <t>CS ÚRS 2023 01</t>
  </si>
  <si>
    <t>-1259349500</t>
  </si>
  <si>
    <t>Online PSC</t>
  </si>
  <si>
    <t>https://podminky.urs.cz/item/CS_URS_2023_01/460131114</t>
  </si>
  <si>
    <t>vzdálenostní úpozorňovadla [(d*š*h) * počet]</t>
  </si>
  <si>
    <t>(0,3*0,3*0,5)*3</t>
  </si>
  <si>
    <t>460391124</t>
  </si>
  <si>
    <t>Zásyp jam ručně s uložením výkopku ve vrstvách a úpravou povrchu s přemístění sypaniny ze vzdálenosti do 10 m se zhutněním z horniny třídy těžitelnosti II skupiny 4</t>
  </si>
  <si>
    <t>-216056577</t>
  </si>
  <si>
    <t>https://podminky.urs.cz/item/CS_URS_2023_01/460391124</t>
  </si>
  <si>
    <t>460161183</t>
  </si>
  <si>
    <t>Hloubení zapažených i nezapažených kabelových rýh ručně včetně urovnání dna s přemístěním výkopku do vzdálenosti 3 m od okraje jámy nebo s naložením na dopravní prostředek šířky 35 cm hloubky 90 cm v hornině třídy těžitelnosti II skupiny 4</t>
  </si>
  <si>
    <t>882870070</t>
  </si>
  <si>
    <t>https://podminky.urs.cz/item/CS_URS_2023_01/460161183</t>
  </si>
  <si>
    <t>460431193</t>
  </si>
  <si>
    <t>Zásyp kabelových rýh ručně s přemístění sypaniny ze vzdálenosti do 10 m, s uložením výkopku ve vrstvách včetně zhutnění a úpravy povrchu šířky 35 cm hloubky 90 cm z horniny třídy těžitelnosti II skupiny 4</t>
  </si>
  <si>
    <t>1276156803</t>
  </si>
  <si>
    <t>https://podminky.urs.cz/item/CS_URS_2023_01/460431193</t>
  </si>
  <si>
    <t>460631214</t>
  </si>
  <si>
    <t>Zemní protlaky řízené horizontální vrtání v hornině třídy těžitelnosti I a II skupiny 1 až 4 včetně protlačení trub v hloubce do 6 m vnějšího průměru vrtu přes 140 do 180 mm</t>
  </si>
  <si>
    <t>-175645570</t>
  </si>
  <si>
    <t>https://podminky.urs.cz/item/CS_URS_2023_01/460631214</t>
  </si>
  <si>
    <t>Protlak [délky]</t>
  </si>
  <si>
    <t>15+5+5+5+10+5+15+5+5</t>
  </si>
  <si>
    <t>460632114</t>
  </si>
  <si>
    <t>Zemní protlaky zemní práce nutné k provedení protlaku výkop včetně zásypu ručně startovací jáma v hornině třídy těžitelnosti II skupiny 4</t>
  </si>
  <si>
    <t>-2002844192</t>
  </si>
  <si>
    <t>https://podminky.urs.cz/item/CS_URS_2023_01/460632114</t>
  </si>
  <si>
    <t>460632214</t>
  </si>
  <si>
    <t>Zemní protlaky zemní práce nutné k provedení protlaku výkop včetně zásypu ručně koncová jáma v hornině třídy těžitelnosti II skupiny 4</t>
  </si>
  <si>
    <t>-158310242</t>
  </si>
  <si>
    <t>https://podminky.urs.cz/item/CS_URS_2023_01/460632214</t>
  </si>
  <si>
    <t>VON - VON</t>
  </si>
  <si>
    <t>OST - Ostatní</t>
  </si>
  <si>
    <t>VRN - Vedlejší rozpočtové náklady</t>
  </si>
  <si>
    <t>OST</t>
  </si>
  <si>
    <t>Ostatní</t>
  </si>
  <si>
    <t>9902200500</t>
  </si>
  <si>
    <t>Doprava obousměrná mechanizací o nosnosti přes 3,5 t objemnějšího kusového materiálu (prefabrikátů, stožárů, výhybek, rozvaděčů, vybouraných hmot atd.) do 60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</si>
  <si>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t</t>
  </si>
  <si>
    <t>623203129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</si>
  <si>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</si>
  <si>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</si>
  <si>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267639631</t>
  </si>
  <si>
    <t>9902900400</t>
  </si>
  <si>
    <t>Složení objemnějšího kusového materiálu, vybouraných hmot Poznámka: 1. Ceny jsou určeny pro skládání materiálu z vlastních zásob objednatele.</t>
  </si>
  <si>
    <t>-1780390677</t>
  </si>
  <si>
    <t>VRN</t>
  </si>
  <si>
    <t>Vedlejší rozpočtové náklady</t>
  </si>
  <si>
    <t>022101021</t>
  </si>
  <si>
    <t>Geodetické práce Geodetické práce po ukončení opravy</t>
  </si>
  <si>
    <t>%</t>
  </si>
  <si>
    <t>1024</t>
  </si>
  <si>
    <t>1491908074</t>
  </si>
  <si>
    <t>023122001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</si>
  <si>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</si>
  <si>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-1061349461</t>
  </si>
  <si>
    <t>Poznámka k položce:_x000d_
PDPS+RDS</t>
  </si>
  <si>
    <t>024101401</t>
  </si>
  <si>
    <t>Inženýrská činnost koordinační a kompletační činnost</t>
  </si>
  <si>
    <t>-1404047111</t>
  </si>
  <si>
    <t>Poznámka k položce:_x000d_
Projednání existence sítí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</si>
  <si>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</si>
  <si>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</si>
  <si>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462711816</t>
  </si>
  <si>
    <t>Poznámka k položce:_x000d_
DSPS</t>
  </si>
  <si>
    <t>032104001</t>
  </si>
  <si>
    <t>Územní vlivy práce na těžce přístupných místech</t>
  </si>
  <si>
    <t>1191764513</t>
  </si>
  <si>
    <t>013294000.1R</t>
  </si>
  <si>
    <t>Ostatní dokumentace</t>
  </si>
  <si>
    <t>1508916177</t>
  </si>
  <si>
    <t>Poznámka k položce:_x000d_
Posouzení bezpečnosti dle nařízení EU 402/2013</t>
  </si>
  <si>
    <t>013294000.2R</t>
  </si>
  <si>
    <t>-147814135</t>
  </si>
  <si>
    <t>Poznámka k položce:_x000d_
Hodnocení interoperability dle směrnice EU 2016/797</t>
  </si>
  <si>
    <t>SEZNAM FIGUR</t>
  </si>
  <si>
    <t>Výměra</t>
  </si>
  <si>
    <t xml:space="preserve"> PS01/ 02</t>
  </si>
  <si>
    <t>Použití figury:</t>
  </si>
  <si>
    <t>Hloubení nezapažených jam při elektromontážích ručně v hornině tř II skupiny 4</t>
  </si>
  <si>
    <t>Zásyp jam při elektromontážích ručně se zhutněním z hornin třídy II skupiny 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</si>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</sst>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color rgb="FF000000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9" fillId="0" borderId="0" xfId="0" applyFont="1" applyAlignment="1">
      <alignment horizontal="left" vertical="center"/>
    </xf>
    <xf numFmtId="0" fontId="40" fillId="0" borderId="0" xfId="0" applyFont="1" applyAlignment="1" applyProtection="1">
      <alignment horizontal="left" vertical="center"/>
    </xf>
    <xf numFmtId="0" fontId="41" fillId="0" borderId="0" xfId="1" applyFont="1" applyAlignment="1" applyProtection="1">
      <alignment vertical="center" wrapText="1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460131114" TargetMode="External" /><Relationship Id="rId2" Type="http://schemas.openxmlformats.org/officeDocument/2006/relationships/hyperlink" Target="https://podminky.urs.cz/item/CS_URS_2023_01/460391124" TargetMode="External" /><Relationship Id="rId3" Type="http://schemas.openxmlformats.org/officeDocument/2006/relationships/hyperlink" Target="https://podminky.urs.cz/item/CS_URS_2023_01/460161183" TargetMode="External" /><Relationship Id="rId4" Type="http://schemas.openxmlformats.org/officeDocument/2006/relationships/hyperlink" Target="https://podminky.urs.cz/item/CS_URS_2023_01/460431193" TargetMode="External" /><Relationship Id="rId5" Type="http://schemas.openxmlformats.org/officeDocument/2006/relationships/hyperlink" Target="https://podminky.urs.cz/item/CS_URS_2023_01/460631214" TargetMode="External" /><Relationship Id="rId6" Type="http://schemas.openxmlformats.org/officeDocument/2006/relationships/hyperlink" Target="https://podminky.urs.cz/item/CS_URS_2023_01/460632114" TargetMode="External" /><Relationship Id="rId7" Type="http://schemas.openxmlformats.org/officeDocument/2006/relationships/hyperlink" Target="https://podminky.urs.cz/item/CS_URS_2023_01/460632214" TargetMode="External" /><Relationship Id="rId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Oprava SZZ Mutěnice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3. 5. 2023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>Signal Projekt s.r.o.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Štěpán Mikš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ROUND(AG55+AG58,2)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ROUND(AS55+AS58,2)</f>
        <v>0</v>
      </c>
      <c r="AT54" s="107">
        <f>ROUND(SUM(AV54:AW54),2)</f>
        <v>0</v>
      </c>
      <c r="AU54" s="108">
        <f>ROUND(AU55+AU58,5)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ROUND(AZ55+AZ58,2)</f>
        <v>0</v>
      </c>
      <c r="BA54" s="107">
        <f>ROUND(BA55+BA58,2)</f>
        <v>0</v>
      </c>
      <c r="BB54" s="107">
        <f>ROUND(BB55+BB58,2)</f>
        <v>0</v>
      </c>
      <c r="BC54" s="107">
        <f>ROUND(BC55+BC58,2)</f>
        <v>0</v>
      </c>
      <c r="BD54" s="109">
        <f>ROUND(BD55+BD58,2)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7"/>
      <c r="B55" s="112"/>
      <c r="C55" s="113"/>
      <c r="D55" s="114" t="s">
        <v>76</v>
      </c>
      <c r="E55" s="114"/>
      <c r="F55" s="114"/>
      <c r="G55" s="114"/>
      <c r="H55" s="114"/>
      <c r="I55" s="115"/>
      <c r="J55" s="114" t="s">
        <v>17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ROUND(SUM(AG56:AG57),2)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77</v>
      </c>
      <c r="AR55" s="119"/>
      <c r="AS55" s="120">
        <f>ROUND(SUM(AS56:AS57),2)</f>
        <v>0</v>
      </c>
      <c r="AT55" s="121">
        <f>ROUND(SUM(AV55:AW55),2)</f>
        <v>0</v>
      </c>
      <c r="AU55" s="122">
        <f>ROUND(SUM(AU56:AU57),5)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ROUND(SUM(AZ56:AZ57),2)</f>
        <v>0</v>
      </c>
      <c r="BA55" s="121">
        <f>ROUND(SUM(BA56:BA57),2)</f>
        <v>0</v>
      </c>
      <c r="BB55" s="121">
        <f>ROUND(SUM(BB56:BB57),2)</f>
        <v>0</v>
      </c>
      <c r="BC55" s="121">
        <f>ROUND(SUM(BC56:BC57),2)</f>
        <v>0</v>
      </c>
      <c r="BD55" s="123">
        <f>ROUND(SUM(BD56:BD57),2)</f>
        <v>0</v>
      </c>
      <c r="BE55" s="7"/>
      <c r="BS55" s="124" t="s">
        <v>71</v>
      </c>
      <c r="BT55" s="124" t="s">
        <v>78</v>
      </c>
      <c r="BU55" s="124" t="s">
        <v>73</v>
      </c>
      <c r="BV55" s="124" t="s">
        <v>74</v>
      </c>
      <c r="BW55" s="124" t="s">
        <v>79</v>
      </c>
      <c r="BX55" s="124" t="s">
        <v>5</v>
      </c>
      <c r="CL55" s="124" t="s">
        <v>19</v>
      </c>
      <c r="CM55" s="124" t="s">
        <v>80</v>
      </c>
    </row>
    <row r="56" s="4" customFormat="1" ht="16.5" customHeight="1">
      <c r="A56" s="125" t="s">
        <v>81</v>
      </c>
      <c r="B56" s="64"/>
      <c r="C56" s="126"/>
      <c r="D56" s="126"/>
      <c r="E56" s="127" t="s">
        <v>82</v>
      </c>
      <c r="F56" s="127"/>
      <c r="G56" s="127"/>
      <c r="H56" s="127"/>
      <c r="I56" s="127"/>
      <c r="J56" s="126"/>
      <c r="K56" s="127" t="s">
        <v>83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'01 - Technologická část'!J32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84</v>
      </c>
      <c r="AR56" s="66"/>
      <c r="AS56" s="130">
        <v>0</v>
      </c>
      <c r="AT56" s="131">
        <f>ROUND(SUM(AV56:AW56),2)</f>
        <v>0</v>
      </c>
      <c r="AU56" s="132">
        <f>'01 - Technologická část'!P95</f>
        <v>0</v>
      </c>
      <c r="AV56" s="131">
        <f>'01 - Technologická část'!J35</f>
        <v>0</v>
      </c>
      <c r="AW56" s="131">
        <f>'01 - Technologická část'!J36</f>
        <v>0</v>
      </c>
      <c r="AX56" s="131">
        <f>'01 - Technologická část'!J37</f>
        <v>0</v>
      </c>
      <c r="AY56" s="131">
        <f>'01 - Technologická část'!J38</f>
        <v>0</v>
      </c>
      <c r="AZ56" s="131">
        <f>'01 - Technologická část'!F35</f>
        <v>0</v>
      </c>
      <c r="BA56" s="131">
        <f>'01 - Technologická část'!F36</f>
        <v>0</v>
      </c>
      <c r="BB56" s="131">
        <f>'01 - Technologická část'!F37</f>
        <v>0</v>
      </c>
      <c r="BC56" s="131">
        <f>'01 - Technologická část'!F38</f>
        <v>0</v>
      </c>
      <c r="BD56" s="133">
        <f>'01 - Technologická část'!F39</f>
        <v>0</v>
      </c>
      <c r="BE56" s="4"/>
      <c r="BT56" s="134" t="s">
        <v>80</v>
      </c>
      <c r="BV56" s="134" t="s">
        <v>74</v>
      </c>
      <c r="BW56" s="134" t="s">
        <v>85</v>
      </c>
      <c r="BX56" s="134" t="s">
        <v>79</v>
      </c>
      <c r="CL56" s="134" t="s">
        <v>19</v>
      </c>
    </row>
    <row r="57" s="4" customFormat="1" ht="16.5" customHeight="1">
      <c r="A57" s="125" t="s">
        <v>81</v>
      </c>
      <c r="B57" s="64"/>
      <c r="C57" s="126"/>
      <c r="D57" s="126"/>
      <c r="E57" s="127" t="s">
        <v>86</v>
      </c>
      <c r="F57" s="127"/>
      <c r="G57" s="127"/>
      <c r="H57" s="127"/>
      <c r="I57" s="127"/>
      <c r="J57" s="126"/>
      <c r="K57" s="127" t="s">
        <v>87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'02 - Stavební část'!J32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84</v>
      </c>
      <c r="AR57" s="66"/>
      <c r="AS57" s="130">
        <v>0</v>
      </c>
      <c r="AT57" s="131">
        <f>ROUND(SUM(AV57:AW57),2)</f>
        <v>0</v>
      </c>
      <c r="AU57" s="132">
        <f>'02 - Stavební část'!P87</f>
        <v>0</v>
      </c>
      <c r="AV57" s="131">
        <f>'02 - Stavební část'!J35</f>
        <v>0</v>
      </c>
      <c r="AW57" s="131">
        <f>'02 - Stavební část'!J36</f>
        <v>0</v>
      </c>
      <c r="AX57" s="131">
        <f>'02 - Stavební část'!J37</f>
        <v>0</v>
      </c>
      <c r="AY57" s="131">
        <f>'02 - Stavební část'!J38</f>
        <v>0</v>
      </c>
      <c r="AZ57" s="131">
        <f>'02 - Stavební část'!F35</f>
        <v>0</v>
      </c>
      <c r="BA57" s="131">
        <f>'02 - Stavební část'!F36</f>
        <v>0</v>
      </c>
      <c r="BB57" s="131">
        <f>'02 - Stavební část'!F37</f>
        <v>0</v>
      </c>
      <c r="BC57" s="131">
        <f>'02 - Stavební část'!F38</f>
        <v>0</v>
      </c>
      <c r="BD57" s="133">
        <f>'02 - Stavební část'!F39</f>
        <v>0</v>
      </c>
      <c r="BE57" s="4"/>
      <c r="BT57" s="134" t="s">
        <v>80</v>
      </c>
      <c r="BV57" s="134" t="s">
        <v>74</v>
      </c>
      <c r="BW57" s="134" t="s">
        <v>88</v>
      </c>
      <c r="BX57" s="134" t="s">
        <v>79</v>
      </c>
      <c r="CL57" s="134" t="s">
        <v>19</v>
      </c>
    </row>
    <row r="58" s="7" customFormat="1" ht="16.5" customHeight="1">
      <c r="A58" s="125" t="s">
        <v>81</v>
      </c>
      <c r="B58" s="112"/>
      <c r="C58" s="113"/>
      <c r="D58" s="114" t="s">
        <v>89</v>
      </c>
      <c r="E58" s="114"/>
      <c r="F58" s="114"/>
      <c r="G58" s="114"/>
      <c r="H58" s="114"/>
      <c r="I58" s="115"/>
      <c r="J58" s="114" t="s">
        <v>89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7">
        <f>'VON - VON'!J30</f>
        <v>0</v>
      </c>
      <c r="AH58" s="115"/>
      <c r="AI58" s="115"/>
      <c r="AJ58" s="115"/>
      <c r="AK58" s="115"/>
      <c r="AL58" s="115"/>
      <c r="AM58" s="115"/>
      <c r="AN58" s="117">
        <f>SUM(AG58,AT58)</f>
        <v>0</v>
      </c>
      <c r="AO58" s="115"/>
      <c r="AP58" s="115"/>
      <c r="AQ58" s="118" t="s">
        <v>77</v>
      </c>
      <c r="AR58" s="119"/>
      <c r="AS58" s="135">
        <v>0</v>
      </c>
      <c r="AT58" s="136">
        <f>ROUND(SUM(AV58:AW58),2)</f>
        <v>0</v>
      </c>
      <c r="AU58" s="137">
        <f>'VON - VON'!P81</f>
        <v>0</v>
      </c>
      <c r="AV58" s="136">
        <f>'VON - VON'!J33</f>
        <v>0</v>
      </c>
      <c r="AW58" s="136">
        <f>'VON - VON'!J34</f>
        <v>0</v>
      </c>
      <c r="AX58" s="136">
        <f>'VON - VON'!J35</f>
        <v>0</v>
      </c>
      <c r="AY58" s="136">
        <f>'VON - VON'!J36</f>
        <v>0</v>
      </c>
      <c r="AZ58" s="136">
        <f>'VON - VON'!F33</f>
        <v>0</v>
      </c>
      <c r="BA58" s="136">
        <f>'VON - VON'!F34</f>
        <v>0</v>
      </c>
      <c r="BB58" s="136">
        <f>'VON - VON'!F35</f>
        <v>0</v>
      </c>
      <c r="BC58" s="136">
        <f>'VON - VON'!F36</f>
        <v>0</v>
      </c>
      <c r="BD58" s="138">
        <f>'VON - VON'!F37</f>
        <v>0</v>
      </c>
      <c r="BE58" s="7"/>
      <c r="BT58" s="124" t="s">
        <v>78</v>
      </c>
      <c r="BV58" s="124" t="s">
        <v>74</v>
      </c>
      <c r="BW58" s="124" t="s">
        <v>90</v>
      </c>
      <c r="BX58" s="124" t="s">
        <v>5</v>
      </c>
      <c r="CL58" s="124" t="s">
        <v>19</v>
      </c>
      <c r="CM58" s="124" t="s">
        <v>80</v>
      </c>
    </row>
    <row r="59" s="2" customFormat="1" ht="30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  <row r="60" s="2" customFormat="1" ht="6.96" customHeight="1">
      <c r="A60" s="39"/>
      <c r="B60" s="60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</sheetData>
  <sheetProtection sheet="1" formatColumns="0" formatRows="0" objects="1" scenarios="1" spinCount="100000" saltValue="AXXbe56Ku2R5+Z8H8VP5tRe/iViC8xxh/rMHxeXq8QTpvoQIq/SvSnAShgSuX39RXop5/FUOwcuUnVG6RLt26Q==" hashValue="hWobKEloqM7U9yhuQ3hIsE8LOT+Jx0FlG7bKzHiqR0XVLOz6E2YTJoTg91vhOiTdCUB9d++Qy2iskNrSkNnv/w==" algorithmName="SHA-512" password="CC35"/>
  <mergeCells count="5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01 - Technologická část'!C2" display="/"/>
    <hyperlink ref="A57" location="'02 - Stavební část'!C2" display="/"/>
    <hyperlink ref="A58" location="'VON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91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SZZ Mutěnice</v>
      </c>
      <c r="F7" s="143"/>
      <c r="G7" s="143"/>
      <c r="H7" s="143"/>
      <c r="L7" s="21"/>
    </row>
    <row r="8" s="1" customFormat="1" ht="12" customHeight="1">
      <c r="B8" s="21"/>
      <c r="D8" s="143" t="s">
        <v>92</v>
      </c>
      <c r="L8" s="21"/>
    </row>
    <row r="9" s="2" customFormat="1" ht="16.5" customHeight="1">
      <c r="A9" s="39"/>
      <c r="B9" s="45"/>
      <c r="C9" s="39"/>
      <c r="D9" s="39"/>
      <c r="E9" s="144" t="s">
        <v>93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94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95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3. 5. 2023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27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">
        <v>31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27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27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ROUND(J95,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ROUND((SUM(BE95:BE260)),  2)</f>
        <v>0</v>
      </c>
      <c r="G35" s="39"/>
      <c r="H35" s="39"/>
      <c r="I35" s="158">
        <v>0.20999999999999999</v>
      </c>
      <c r="J35" s="157">
        <f>ROUND(((SUM(BE95:BE260))*I35),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ROUND((SUM(BF95:BF260)),  2)</f>
        <v>0</v>
      </c>
      <c r="G36" s="39"/>
      <c r="H36" s="39"/>
      <c r="I36" s="158">
        <v>0.14999999999999999</v>
      </c>
      <c r="J36" s="157">
        <f>ROUND(((SUM(BF95:BF260))*I36),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ROUND((SUM(BG95:BG260)),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ROUND((SUM(BH95:BH260)),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ROUND((SUM(BI95:BI260)),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96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SZZ Mutěnice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92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93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94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01 - Technologická část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3. 5. 2023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>Signal Projekt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Štěpán Mikš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97</v>
      </c>
      <c r="D61" s="172"/>
      <c r="E61" s="172"/>
      <c r="F61" s="172"/>
      <c r="G61" s="172"/>
      <c r="H61" s="172"/>
      <c r="I61" s="172"/>
      <c r="J61" s="173" t="s">
        <v>98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J95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99</v>
      </c>
    </row>
    <row r="64" s="9" customFormat="1" ht="24.96" customHeight="1">
      <c r="A64" s="9"/>
      <c r="B64" s="175"/>
      <c r="C64" s="176"/>
      <c r="D64" s="177" t="s">
        <v>100</v>
      </c>
      <c r="E64" s="178"/>
      <c r="F64" s="178"/>
      <c r="G64" s="178"/>
      <c r="H64" s="178"/>
      <c r="I64" s="178"/>
      <c r="J64" s="179">
        <f>J96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101</v>
      </c>
      <c r="E65" s="183"/>
      <c r="F65" s="183"/>
      <c r="G65" s="183"/>
      <c r="H65" s="183"/>
      <c r="I65" s="183"/>
      <c r="J65" s="184">
        <f>J123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5"/>
      <c r="C66" s="176"/>
      <c r="D66" s="177" t="s">
        <v>102</v>
      </c>
      <c r="E66" s="178"/>
      <c r="F66" s="178"/>
      <c r="G66" s="178"/>
      <c r="H66" s="178"/>
      <c r="I66" s="178"/>
      <c r="J66" s="179">
        <f>J140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1"/>
      <c r="C67" s="126"/>
      <c r="D67" s="182" t="s">
        <v>103</v>
      </c>
      <c r="E67" s="183"/>
      <c r="F67" s="183"/>
      <c r="G67" s="183"/>
      <c r="H67" s="183"/>
      <c r="I67" s="183"/>
      <c r="J67" s="184">
        <f>J141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104</v>
      </c>
      <c r="E68" s="183"/>
      <c r="F68" s="183"/>
      <c r="G68" s="183"/>
      <c r="H68" s="183"/>
      <c r="I68" s="183"/>
      <c r="J68" s="184">
        <f>J146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105</v>
      </c>
      <c r="E69" s="183"/>
      <c r="F69" s="183"/>
      <c r="G69" s="183"/>
      <c r="H69" s="183"/>
      <c r="I69" s="183"/>
      <c r="J69" s="184">
        <f>J165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5"/>
      <c r="C70" s="176"/>
      <c r="D70" s="177" t="s">
        <v>106</v>
      </c>
      <c r="E70" s="178"/>
      <c r="F70" s="178"/>
      <c r="G70" s="178"/>
      <c r="H70" s="178"/>
      <c r="I70" s="178"/>
      <c r="J70" s="179">
        <f>J177</f>
        <v>0</v>
      </c>
      <c r="K70" s="176"/>
      <c r="L70" s="18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1"/>
      <c r="C71" s="126"/>
      <c r="D71" s="182" t="s">
        <v>107</v>
      </c>
      <c r="E71" s="183"/>
      <c r="F71" s="183"/>
      <c r="G71" s="183"/>
      <c r="H71" s="183"/>
      <c r="I71" s="183"/>
      <c r="J71" s="184">
        <f>J204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75"/>
      <c r="C72" s="176"/>
      <c r="D72" s="177" t="s">
        <v>108</v>
      </c>
      <c r="E72" s="178"/>
      <c r="F72" s="178"/>
      <c r="G72" s="178"/>
      <c r="H72" s="178"/>
      <c r="I72" s="178"/>
      <c r="J72" s="179">
        <f>J236</f>
        <v>0</v>
      </c>
      <c r="K72" s="176"/>
      <c r="L72" s="180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75"/>
      <c r="C73" s="176"/>
      <c r="D73" s="177" t="s">
        <v>109</v>
      </c>
      <c r="E73" s="178"/>
      <c r="F73" s="178"/>
      <c r="G73" s="178"/>
      <c r="H73" s="178"/>
      <c r="I73" s="178"/>
      <c r="J73" s="179">
        <f>J241</f>
        <v>0</v>
      </c>
      <c r="K73" s="176"/>
      <c r="L73" s="180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2" customFormat="1" ht="21.84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9" s="2" customFormat="1" ht="6.96" customHeight="1">
      <c r="A79" s="39"/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4.96" customHeight="1">
      <c r="A80" s="39"/>
      <c r="B80" s="40"/>
      <c r="C80" s="24" t="s">
        <v>110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16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170" t="str">
        <f>E7</f>
        <v>Oprava SZZ Mutěnice</v>
      </c>
      <c r="F83" s="33"/>
      <c r="G83" s="33"/>
      <c r="H83" s="33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" customFormat="1" ht="12" customHeight="1">
      <c r="B84" s="22"/>
      <c r="C84" s="33" t="s">
        <v>92</v>
      </c>
      <c r="D84" s="23"/>
      <c r="E84" s="23"/>
      <c r="F84" s="23"/>
      <c r="G84" s="23"/>
      <c r="H84" s="23"/>
      <c r="I84" s="23"/>
      <c r="J84" s="23"/>
      <c r="K84" s="23"/>
      <c r="L84" s="21"/>
    </row>
    <row r="85" s="2" customFormat="1" ht="16.5" customHeight="1">
      <c r="A85" s="39"/>
      <c r="B85" s="40"/>
      <c r="C85" s="41"/>
      <c r="D85" s="41"/>
      <c r="E85" s="170" t="s">
        <v>93</v>
      </c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0" t="str">
        <f>E11</f>
        <v>01 - Technologická část</v>
      </c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F14</f>
        <v xml:space="preserve"> </v>
      </c>
      <c r="G89" s="41"/>
      <c r="H89" s="41"/>
      <c r="I89" s="33" t="s">
        <v>23</v>
      </c>
      <c r="J89" s="73" t="str">
        <f>IF(J14="","",J14)</f>
        <v>3. 5. 2023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25</v>
      </c>
      <c r="D91" s="41"/>
      <c r="E91" s="41"/>
      <c r="F91" s="28" t="str">
        <f>E17</f>
        <v xml:space="preserve"> </v>
      </c>
      <c r="G91" s="41"/>
      <c r="H91" s="41"/>
      <c r="I91" s="33" t="s">
        <v>30</v>
      </c>
      <c r="J91" s="37" t="str">
        <f>E23</f>
        <v>Signal Projekt s.r.o.</v>
      </c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IF(E20="","",E20)</f>
        <v>Vyplň údaj</v>
      </c>
      <c r="G92" s="41"/>
      <c r="H92" s="41"/>
      <c r="I92" s="33" t="s">
        <v>34</v>
      </c>
      <c r="J92" s="37" t="str">
        <f>E26</f>
        <v>Štěpán Mikš</v>
      </c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11" customFormat="1" ht="29.28" customHeight="1">
      <c r="A94" s="186"/>
      <c r="B94" s="187"/>
      <c r="C94" s="188" t="s">
        <v>111</v>
      </c>
      <c r="D94" s="189" t="s">
        <v>57</v>
      </c>
      <c r="E94" s="189" t="s">
        <v>53</v>
      </c>
      <c r="F94" s="189" t="s">
        <v>54</v>
      </c>
      <c r="G94" s="189" t="s">
        <v>112</v>
      </c>
      <c r="H94" s="189" t="s">
        <v>113</v>
      </c>
      <c r="I94" s="189" t="s">
        <v>114</v>
      </c>
      <c r="J94" s="189" t="s">
        <v>98</v>
      </c>
      <c r="K94" s="190" t="s">
        <v>115</v>
      </c>
      <c r="L94" s="191"/>
      <c r="M94" s="93" t="s">
        <v>19</v>
      </c>
      <c r="N94" s="94" t="s">
        <v>42</v>
      </c>
      <c r="O94" s="94" t="s">
        <v>116</v>
      </c>
      <c r="P94" s="94" t="s">
        <v>117</v>
      </c>
      <c r="Q94" s="94" t="s">
        <v>118</v>
      </c>
      <c r="R94" s="94" t="s">
        <v>119</v>
      </c>
      <c r="S94" s="94" t="s">
        <v>120</v>
      </c>
      <c r="T94" s="95" t="s">
        <v>121</v>
      </c>
      <c r="U94" s="186"/>
      <c r="V94" s="186"/>
      <c r="W94" s="186"/>
      <c r="X94" s="186"/>
      <c r="Y94" s="186"/>
      <c r="Z94" s="186"/>
      <c r="AA94" s="186"/>
      <c r="AB94" s="186"/>
      <c r="AC94" s="186"/>
      <c r="AD94" s="186"/>
      <c r="AE94" s="186"/>
    </row>
    <row r="95" s="2" customFormat="1" ht="22.8" customHeight="1">
      <c r="A95" s="39"/>
      <c r="B95" s="40"/>
      <c r="C95" s="100" t="s">
        <v>122</v>
      </c>
      <c r="D95" s="41"/>
      <c r="E95" s="41"/>
      <c r="F95" s="41"/>
      <c r="G95" s="41"/>
      <c r="H95" s="41"/>
      <c r="I95" s="41"/>
      <c r="J95" s="192">
        <f>BK95</f>
        <v>0</v>
      </c>
      <c r="K95" s="41"/>
      <c r="L95" s="45"/>
      <c r="M95" s="96"/>
      <c r="N95" s="193"/>
      <c r="O95" s="97"/>
      <c r="P95" s="194">
        <f>P96+P140+P177+P236+P241</f>
        <v>0</v>
      </c>
      <c r="Q95" s="97"/>
      <c r="R95" s="194">
        <f>R96+R140+R177+R236+R241</f>
        <v>0</v>
      </c>
      <c r="S95" s="97"/>
      <c r="T95" s="195">
        <f>T96+T140+T177+T236+T241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71</v>
      </c>
      <c r="AU95" s="18" t="s">
        <v>99</v>
      </c>
      <c r="BK95" s="196">
        <f>BK96+BK140+BK177+BK236+BK241</f>
        <v>0</v>
      </c>
    </row>
    <row r="96" s="12" customFormat="1" ht="25.92" customHeight="1">
      <c r="A96" s="12"/>
      <c r="B96" s="197"/>
      <c r="C96" s="198"/>
      <c r="D96" s="199" t="s">
        <v>71</v>
      </c>
      <c r="E96" s="200" t="s">
        <v>82</v>
      </c>
      <c r="F96" s="200" t="s">
        <v>123</v>
      </c>
      <c r="G96" s="198"/>
      <c r="H96" s="198"/>
      <c r="I96" s="201"/>
      <c r="J96" s="202">
        <f>BK96</f>
        <v>0</v>
      </c>
      <c r="K96" s="198"/>
      <c r="L96" s="203"/>
      <c r="M96" s="204"/>
      <c r="N96" s="205"/>
      <c r="O96" s="205"/>
      <c r="P96" s="206">
        <f>P97+SUM(P98:P123)</f>
        <v>0</v>
      </c>
      <c r="Q96" s="205"/>
      <c r="R96" s="206">
        <f>R97+SUM(R98:R123)</f>
        <v>0</v>
      </c>
      <c r="S96" s="205"/>
      <c r="T96" s="207">
        <f>T97+SUM(T98:T123)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8" t="s">
        <v>78</v>
      </c>
      <c r="AT96" s="209" t="s">
        <v>71</v>
      </c>
      <c r="AU96" s="209" t="s">
        <v>72</v>
      </c>
      <c r="AY96" s="208" t="s">
        <v>124</v>
      </c>
      <c r="BK96" s="210">
        <f>BK97+SUM(BK98:BK123)</f>
        <v>0</v>
      </c>
    </row>
    <row r="97" s="2" customFormat="1" ht="21.75" customHeight="1">
      <c r="A97" s="39"/>
      <c r="B97" s="40"/>
      <c r="C97" s="211" t="s">
        <v>78</v>
      </c>
      <c r="D97" s="211" t="s">
        <v>125</v>
      </c>
      <c r="E97" s="212" t="s">
        <v>126</v>
      </c>
      <c r="F97" s="213" t="s">
        <v>127</v>
      </c>
      <c r="G97" s="214" t="s">
        <v>128</v>
      </c>
      <c r="H97" s="215">
        <v>17</v>
      </c>
      <c r="I97" s="216"/>
      <c r="J97" s="217">
        <f>ROUND(I97*H97,2)</f>
        <v>0</v>
      </c>
      <c r="K97" s="213" t="s">
        <v>129</v>
      </c>
      <c r="L97" s="218"/>
      <c r="M97" s="219" t="s">
        <v>19</v>
      </c>
      <c r="N97" s="220" t="s">
        <v>43</v>
      </c>
      <c r="O97" s="85"/>
      <c r="P97" s="221">
        <f>O97*H97</f>
        <v>0</v>
      </c>
      <c r="Q97" s="221">
        <v>0</v>
      </c>
      <c r="R97" s="221">
        <f>Q97*H97</f>
        <v>0</v>
      </c>
      <c r="S97" s="221">
        <v>0</v>
      </c>
      <c r="T97" s="222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3" t="s">
        <v>130</v>
      </c>
      <c r="AT97" s="223" t="s">
        <v>125</v>
      </c>
      <c r="AU97" s="223" t="s">
        <v>78</v>
      </c>
      <c r="AY97" s="18" t="s">
        <v>124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8" t="s">
        <v>78</v>
      </c>
      <c r="BK97" s="224">
        <f>ROUND(I97*H97,2)</f>
        <v>0</v>
      </c>
      <c r="BL97" s="18" t="s">
        <v>131</v>
      </c>
      <c r="BM97" s="223" t="s">
        <v>132</v>
      </c>
    </row>
    <row r="98" s="2" customFormat="1" ht="62.7" customHeight="1">
      <c r="A98" s="39"/>
      <c r="B98" s="40"/>
      <c r="C98" s="225" t="s">
        <v>80</v>
      </c>
      <c r="D98" s="225" t="s">
        <v>133</v>
      </c>
      <c r="E98" s="226" t="s">
        <v>134</v>
      </c>
      <c r="F98" s="227" t="s">
        <v>135</v>
      </c>
      <c r="G98" s="228" t="s">
        <v>128</v>
      </c>
      <c r="H98" s="229">
        <v>17</v>
      </c>
      <c r="I98" s="230"/>
      <c r="J98" s="231">
        <f>ROUND(I98*H98,2)</f>
        <v>0</v>
      </c>
      <c r="K98" s="227" t="s">
        <v>129</v>
      </c>
      <c r="L98" s="45"/>
      <c r="M98" s="232" t="s">
        <v>19</v>
      </c>
      <c r="N98" s="233" t="s">
        <v>43</v>
      </c>
      <c r="O98" s="85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3" t="s">
        <v>131</v>
      </c>
      <c r="AT98" s="223" t="s">
        <v>133</v>
      </c>
      <c r="AU98" s="223" t="s">
        <v>78</v>
      </c>
      <c r="AY98" s="18" t="s">
        <v>124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8" t="s">
        <v>78</v>
      </c>
      <c r="BK98" s="224">
        <f>ROUND(I98*H98,2)</f>
        <v>0</v>
      </c>
      <c r="BL98" s="18" t="s">
        <v>131</v>
      </c>
      <c r="BM98" s="223" t="s">
        <v>136</v>
      </c>
    </row>
    <row r="99" s="2" customFormat="1" ht="24.15" customHeight="1">
      <c r="A99" s="39"/>
      <c r="B99" s="40"/>
      <c r="C99" s="211" t="s">
        <v>137</v>
      </c>
      <c r="D99" s="211" t="s">
        <v>125</v>
      </c>
      <c r="E99" s="212" t="s">
        <v>138</v>
      </c>
      <c r="F99" s="213" t="s">
        <v>139</v>
      </c>
      <c r="G99" s="214" t="s">
        <v>140</v>
      </c>
      <c r="H99" s="215">
        <v>850</v>
      </c>
      <c r="I99" s="216"/>
      <c r="J99" s="217">
        <f>ROUND(I99*H99,2)</f>
        <v>0</v>
      </c>
      <c r="K99" s="213" t="s">
        <v>141</v>
      </c>
      <c r="L99" s="218"/>
      <c r="M99" s="219" t="s">
        <v>19</v>
      </c>
      <c r="N99" s="220" t="s">
        <v>43</v>
      </c>
      <c r="O99" s="85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3" t="s">
        <v>130</v>
      </c>
      <c r="AT99" s="223" t="s">
        <v>125</v>
      </c>
      <c r="AU99" s="223" t="s">
        <v>78</v>
      </c>
      <c r="AY99" s="18" t="s">
        <v>124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8" t="s">
        <v>78</v>
      </c>
      <c r="BK99" s="224">
        <f>ROUND(I99*H99,2)</f>
        <v>0</v>
      </c>
      <c r="BL99" s="18" t="s">
        <v>131</v>
      </c>
      <c r="BM99" s="223" t="s">
        <v>142</v>
      </c>
    </row>
    <row r="100" s="2" customFormat="1" ht="90" customHeight="1">
      <c r="A100" s="39"/>
      <c r="B100" s="40"/>
      <c r="C100" s="225" t="s">
        <v>131</v>
      </c>
      <c r="D100" s="225" t="s">
        <v>133</v>
      </c>
      <c r="E100" s="226" t="s">
        <v>143</v>
      </c>
      <c r="F100" s="227" t="s">
        <v>144</v>
      </c>
      <c r="G100" s="228" t="s">
        <v>140</v>
      </c>
      <c r="H100" s="229">
        <v>850</v>
      </c>
      <c r="I100" s="230"/>
      <c r="J100" s="231">
        <f>ROUND(I100*H100,2)</f>
        <v>0</v>
      </c>
      <c r="K100" s="227" t="s">
        <v>129</v>
      </c>
      <c r="L100" s="45"/>
      <c r="M100" s="232" t="s">
        <v>19</v>
      </c>
      <c r="N100" s="233" t="s">
        <v>43</v>
      </c>
      <c r="O100" s="85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3" t="s">
        <v>131</v>
      </c>
      <c r="AT100" s="223" t="s">
        <v>133</v>
      </c>
      <c r="AU100" s="223" t="s">
        <v>78</v>
      </c>
      <c r="AY100" s="18" t="s">
        <v>124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8" t="s">
        <v>78</v>
      </c>
      <c r="BK100" s="224">
        <f>ROUND(I100*H100,2)</f>
        <v>0</v>
      </c>
      <c r="BL100" s="18" t="s">
        <v>131</v>
      </c>
      <c r="BM100" s="223" t="s">
        <v>145</v>
      </c>
    </row>
    <row r="101" s="2" customFormat="1" ht="49.05" customHeight="1">
      <c r="A101" s="39"/>
      <c r="B101" s="40"/>
      <c r="C101" s="211" t="s">
        <v>146</v>
      </c>
      <c r="D101" s="211" t="s">
        <v>125</v>
      </c>
      <c r="E101" s="212" t="s">
        <v>147</v>
      </c>
      <c r="F101" s="213" t="s">
        <v>148</v>
      </c>
      <c r="G101" s="214" t="s">
        <v>128</v>
      </c>
      <c r="H101" s="215">
        <v>2</v>
      </c>
      <c r="I101" s="216"/>
      <c r="J101" s="217">
        <f>ROUND(I101*H101,2)</f>
        <v>0</v>
      </c>
      <c r="K101" s="213" t="s">
        <v>129</v>
      </c>
      <c r="L101" s="218"/>
      <c r="M101" s="219" t="s">
        <v>19</v>
      </c>
      <c r="N101" s="220" t="s">
        <v>43</v>
      </c>
      <c r="O101" s="85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3" t="s">
        <v>130</v>
      </c>
      <c r="AT101" s="223" t="s">
        <v>125</v>
      </c>
      <c r="AU101" s="223" t="s">
        <v>78</v>
      </c>
      <c r="AY101" s="18" t="s">
        <v>124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8" t="s">
        <v>78</v>
      </c>
      <c r="BK101" s="224">
        <f>ROUND(I101*H101,2)</f>
        <v>0</v>
      </c>
      <c r="BL101" s="18" t="s">
        <v>131</v>
      </c>
      <c r="BM101" s="223" t="s">
        <v>149</v>
      </c>
    </row>
    <row r="102" s="2" customFormat="1" ht="55.5" customHeight="1">
      <c r="A102" s="39"/>
      <c r="B102" s="40"/>
      <c r="C102" s="225" t="s">
        <v>150</v>
      </c>
      <c r="D102" s="225" t="s">
        <v>133</v>
      </c>
      <c r="E102" s="226" t="s">
        <v>151</v>
      </c>
      <c r="F102" s="227" t="s">
        <v>152</v>
      </c>
      <c r="G102" s="228" t="s">
        <v>128</v>
      </c>
      <c r="H102" s="229">
        <v>2</v>
      </c>
      <c r="I102" s="230"/>
      <c r="J102" s="231">
        <f>ROUND(I102*H102,2)</f>
        <v>0</v>
      </c>
      <c r="K102" s="227" t="s">
        <v>129</v>
      </c>
      <c r="L102" s="45"/>
      <c r="M102" s="232" t="s">
        <v>19</v>
      </c>
      <c r="N102" s="233" t="s">
        <v>43</v>
      </c>
      <c r="O102" s="85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3" t="s">
        <v>131</v>
      </c>
      <c r="AT102" s="223" t="s">
        <v>133</v>
      </c>
      <c r="AU102" s="223" t="s">
        <v>78</v>
      </c>
      <c r="AY102" s="18" t="s">
        <v>124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8" t="s">
        <v>78</v>
      </c>
      <c r="BK102" s="224">
        <f>ROUND(I102*H102,2)</f>
        <v>0</v>
      </c>
      <c r="BL102" s="18" t="s">
        <v>131</v>
      </c>
      <c r="BM102" s="223" t="s">
        <v>153</v>
      </c>
    </row>
    <row r="103" s="2" customFormat="1" ht="21.75" customHeight="1">
      <c r="A103" s="39"/>
      <c r="B103" s="40"/>
      <c r="C103" s="211" t="s">
        <v>154</v>
      </c>
      <c r="D103" s="211" t="s">
        <v>125</v>
      </c>
      <c r="E103" s="212" t="s">
        <v>155</v>
      </c>
      <c r="F103" s="213" t="s">
        <v>156</v>
      </c>
      <c r="G103" s="214" t="s">
        <v>128</v>
      </c>
      <c r="H103" s="215">
        <v>1</v>
      </c>
      <c r="I103" s="216"/>
      <c r="J103" s="217">
        <f>ROUND(I103*H103,2)</f>
        <v>0</v>
      </c>
      <c r="K103" s="213" t="s">
        <v>129</v>
      </c>
      <c r="L103" s="218"/>
      <c r="M103" s="219" t="s">
        <v>19</v>
      </c>
      <c r="N103" s="220" t="s">
        <v>43</v>
      </c>
      <c r="O103" s="85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3" t="s">
        <v>130</v>
      </c>
      <c r="AT103" s="223" t="s">
        <v>125</v>
      </c>
      <c r="AU103" s="223" t="s">
        <v>78</v>
      </c>
      <c r="AY103" s="18" t="s">
        <v>124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8" t="s">
        <v>78</v>
      </c>
      <c r="BK103" s="224">
        <f>ROUND(I103*H103,2)</f>
        <v>0</v>
      </c>
      <c r="BL103" s="18" t="s">
        <v>131</v>
      </c>
      <c r="BM103" s="223" t="s">
        <v>157</v>
      </c>
    </row>
    <row r="104" s="2" customFormat="1" ht="62.7" customHeight="1">
      <c r="A104" s="39"/>
      <c r="B104" s="40"/>
      <c r="C104" s="225" t="s">
        <v>130</v>
      </c>
      <c r="D104" s="225" t="s">
        <v>133</v>
      </c>
      <c r="E104" s="226" t="s">
        <v>158</v>
      </c>
      <c r="F104" s="227" t="s">
        <v>159</v>
      </c>
      <c r="G104" s="228" t="s">
        <v>128</v>
      </c>
      <c r="H104" s="229">
        <v>1</v>
      </c>
      <c r="I104" s="230"/>
      <c r="J104" s="231">
        <f>ROUND(I104*H104,2)</f>
        <v>0</v>
      </c>
      <c r="K104" s="227" t="s">
        <v>141</v>
      </c>
      <c r="L104" s="45"/>
      <c r="M104" s="232" t="s">
        <v>19</v>
      </c>
      <c r="N104" s="233" t="s">
        <v>43</v>
      </c>
      <c r="O104" s="85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3" t="s">
        <v>131</v>
      </c>
      <c r="AT104" s="223" t="s">
        <v>133</v>
      </c>
      <c r="AU104" s="223" t="s">
        <v>78</v>
      </c>
      <c r="AY104" s="18" t="s">
        <v>124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8" t="s">
        <v>78</v>
      </c>
      <c r="BK104" s="224">
        <f>ROUND(I104*H104,2)</f>
        <v>0</v>
      </c>
      <c r="BL104" s="18" t="s">
        <v>131</v>
      </c>
      <c r="BM104" s="223" t="s">
        <v>160</v>
      </c>
    </row>
    <row r="105" s="2" customFormat="1">
      <c r="A105" s="39"/>
      <c r="B105" s="40"/>
      <c r="C105" s="41"/>
      <c r="D105" s="234" t="s">
        <v>161</v>
      </c>
      <c r="E105" s="41"/>
      <c r="F105" s="235" t="s">
        <v>162</v>
      </c>
      <c r="G105" s="41"/>
      <c r="H105" s="41"/>
      <c r="I105" s="236"/>
      <c r="J105" s="41"/>
      <c r="K105" s="41"/>
      <c r="L105" s="45"/>
      <c r="M105" s="237"/>
      <c r="N105" s="238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161</v>
      </c>
      <c r="AU105" s="18" t="s">
        <v>78</v>
      </c>
    </row>
    <row r="106" s="2" customFormat="1" ht="33" customHeight="1">
      <c r="A106" s="39"/>
      <c r="B106" s="40"/>
      <c r="C106" s="211" t="s">
        <v>163</v>
      </c>
      <c r="D106" s="211" t="s">
        <v>125</v>
      </c>
      <c r="E106" s="212" t="s">
        <v>164</v>
      </c>
      <c r="F106" s="213" t="s">
        <v>165</v>
      </c>
      <c r="G106" s="214" t="s">
        <v>140</v>
      </c>
      <c r="H106" s="215">
        <v>720</v>
      </c>
      <c r="I106" s="216"/>
      <c r="J106" s="217">
        <f>ROUND(I106*H106,2)</f>
        <v>0</v>
      </c>
      <c r="K106" s="213" t="s">
        <v>129</v>
      </c>
      <c r="L106" s="218"/>
      <c r="M106" s="219" t="s">
        <v>19</v>
      </c>
      <c r="N106" s="220" t="s">
        <v>43</v>
      </c>
      <c r="O106" s="85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3" t="s">
        <v>130</v>
      </c>
      <c r="AT106" s="223" t="s">
        <v>125</v>
      </c>
      <c r="AU106" s="223" t="s">
        <v>78</v>
      </c>
      <c r="AY106" s="18" t="s">
        <v>124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8" t="s">
        <v>78</v>
      </c>
      <c r="BK106" s="224">
        <f>ROUND(I106*H106,2)</f>
        <v>0</v>
      </c>
      <c r="BL106" s="18" t="s">
        <v>131</v>
      </c>
      <c r="BM106" s="223" t="s">
        <v>166</v>
      </c>
    </row>
    <row r="107" s="2" customFormat="1" ht="33" customHeight="1">
      <c r="A107" s="39"/>
      <c r="B107" s="40"/>
      <c r="C107" s="211" t="s">
        <v>167</v>
      </c>
      <c r="D107" s="211" t="s">
        <v>125</v>
      </c>
      <c r="E107" s="212" t="s">
        <v>168</v>
      </c>
      <c r="F107" s="213" t="s">
        <v>169</v>
      </c>
      <c r="G107" s="214" t="s">
        <v>140</v>
      </c>
      <c r="H107" s="215">
        <v>1125</v>
      </c>
      <c r="I107" s="216"/>
      <c r="J107" s="217">
        <f>ROUND(I107*H107,2)</f>
        <v>0</v>
      </c>
      <c r="K107" s="213" t="s">
        <v>129</v>
      </c>
      <c r="L107" s="218"/>
      <c r="M107" s="219" t="s">
        <v>19</v>
      </c>
      <c r="N107" s="220" t="s">
        <v>43</v>
      </c>
      <c r="O107" s="85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3" t="s">
        <v>130</v>
      </c>
      <c r="AT107" s="223" t="s">
        <v>125</v>
      </c>
      <c r="AU107" s="223" t="s">
        <v>78</v>
      </c>
      <c r="AY107" s="18" t="s">
        <v>124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8" t="s">
        <v>78</v>
      </c>
      <c r="BK107" s="224">
        <f>ROUND(I107*H107,2)</f>
        <v>0</v>
      </c>
      <c r="BL107" s="18" t="s">
        <v>131</v>
      </c>
      <c r="BM107" s="223" t="s">
        <v>170</v>
      </c>
    </row>
    <row r="108" s="2" customFormat="1" ht="33" customHeight="1">
      <c r="A108" s="39"/>
      <c r="B108" s="40"/>
      <c r="C108" s="211" t="s">
        <v>171</v>
      </c>
      <c r="D108" s="211" t="s">
        <v>125</v>
      </c>
      <c r="E108" s="212" t="s">
        <v>172</v>
      </c>
      <c r="F108" s="213" t="s">
        <v>173</v>
      </c>
      <c r="G108" s="214" t="s">
        <v>140</v>
      </c>
      <c r="H108" s="215">
        <v>575</v>
      </c>
      <c r="I108" s="216"/>
      <c r="J108" s="217">
        <f>ROUND(I108*H108,2)</f>
        <v>0</v>
      </c>
      <c r="K108" s="213" t="s">
        <v>129</v>
      </c>
      <c r="L108" s="218"/>
      <c r="M108" s="219" t="s">
        <v>19</v>
      </c>
      <c r="N108" s="220" t="s">
        <v>43</v>
      </c>
      <c r="O108" s="85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3" t="s">
        <v>130</v>
      </c>
      <c r="AT108" s="223" t="s">
        <v>125</v>
      </c>
      <c r="AU108" s="223" t="s">
        <v>78</v>
      </c>
      <c r="AY108" s="18" t="s">
        <v>124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8" t="s">
        <v>78</v>
      </c>
      <c r="BK108" s="224">
        <f>ROUND(I108*H108,2)</f>
        <v>0</v>
      </c>
      <c r="BL108" s="18" t="s">
        <v>131</v>
      </c>
      <c r="BM108" s="223" t="s">
        <v>174</v>
      </c>
    </row>
    <row r="109" s="2" customFormat="1" ht="33" customHeight="1">
      <c r="A109" s="39"/>
      <c r="B109" s="40"/>
      <c r="C109" s="211" t="s">
        <v>175</v>
      </c>
      <c r="D109" s="211" t="s">
        <v>125</v>
      </c>
      <c r="E109" s="212" t="s">
        <v>176</v>
      </c>
      <c r="F109" s="213" t="s">
        <v>177</v>
      </c>
      <c r="G109" s="214" t="s">
        <v>140</v>
      </c>
      <c r="H109" s="215">
        <v>300</v>
      </c>
      <c r="I109" s="216"/>
      <c r="J109" s="217">
        <f>ROUND(I109*H109,2)</f>
        <v>0</v>
      </c>
      <c r="K109" s="213" t="s">
        <v>129</v>
      </c>
      <c r="L109" s="218"/>
      <c r="M109" s="219" t="s">
        <v>19</v>
      </c>
      <c r="N109" s="220" t="s">
        <v>43</v>
      </c>
      <c r="O109" s="85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3" t="s">
        <v>130</v>
      </c>
      <c r="AT109" s="223" t="s">
        <v>125</v>
      </c>
      <c r="AU109" s="223" t="s">
        <v>78</v>
      </c>
      <c r="AY109" s="18" t="s">
        <v>124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8" t="s">
        <v>78</v>
      </c>
      <c r="BK109" s="224">
        <f>ROUND(I109*H109,2)</f>
        <v>0</v>
      </c>
      <c r="BL109" s="18" t="s">
        <v>131</v>
      </c>
      <c r="BM109" s="223" t="s">
        <v>178</v>
      </c>
    </row>
    <row r="110" s="2" customFormat="1" ht="33" customHeight="1">
      <c r="A110" s="39"/>
      <c r="B110" s="40"/>
      <c r="C110" s="211" t="s">
        <v>179</v>
      </c>
      <c r="D110" s="211" t="s">
        <v>125</v>
      </c>
      <c r="E110" s="212" t="s">
        <v>180</v>
      </c>
      <c r="F110" s="213" t="s">
        <v>181</v>
      </c>
      <c r="G110" s="214" t="s">
        <v>140</v>
      </c>
      <c r="H110" s="215">
        <v>300</v>
      </c>
      <c r="I110" s="216"/>
      <c r="J110" s="217">
        <f>ROUND(I110*H110,2)</f>
        <v>0</v>
      </c>
      <c r="K110" s="213" t="s">
        <v>129</v>
      </c>
      <c r="L110" s="218"/>
      <c r="M110" s="219" t="s">
        <v>19</v>
      </c>
      <c r="N110" s="220" t="s">
        <v>43</v>
      </c>
      <c r="O110" s="85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3" t="s">
        <v>130</v>
      </c>
      <c r="AT110" s="223" t="s">
        <v>125</v>
      </c>
      <c r="AU110" s="223" t="s">
        <v>78</v>
      </c>
      <c r="AY110" s="18" t="s">
        <v>124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8" t="s">
        <v>78</v>
      </c>
      <c r="BK110" s="224">
        <f>ROUND(I110*H110,2)</f>
        <v>0</v>
      </c>
      <c r="BL110" s="18" t="s">
        <v>131</v>
      </c>
      <c r="BM110" s="223" t="s">
        <v>182</v>
      </c>
    </row>
    <row r="111" s="2" customFormat="1" ht="111.75" customHeight="1">
      <c r="A111" s="39"/>
      <c r="B111" s="40"/>
      <c r="C111" s="225" t="s">
        <v>183</v>
      </c>
      <c r="D111" s="225" t="s">
        <v>133</v>
      </c>
      <c r="E111" s="226" t="s">
        <v>184</v>
      </c>
      <c r="F111" s="227" t="s">
        <v>185</v>
      </c>
      <c r="G111" s="228" t="s">
        <v>140</v>
      </c>
      <c r="H111" s="229">
        <v>1845</v>
      </c>
      <c r="I111" s="230"/>
      <c r="J111" s="231">
        <f>ROUND(I111*H111,2)</f>
        <v>0</v>
      </c>
      <c r="K111" s="227" t="s">
        <v>129</v>
      </c>
      <c r="L111" s="45"/>
      <c r="M111" s="232" t="s">
        <v>19</v>
      </c>
      <c r="N111" s="233" t="s">
        <v>43</v>
      </c>
      <c r="O111" s="85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3" t="s">
        <v>131</v>
      </c>
      <c r="AT111" s="223" t="s">
        <v>133</v>
      </c>
      <c r="AU111" s="223" t="s">
        <v>78</v>
      </c>
      <c r="AY111" s="18" t="s">
        <v>124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8" t="s">
        <v>78</v>
      </c>
      <c r="BK111" s="224">
        <f>ROUND(I111*H111,2)</f>
        <v>0</v>
      </c>
      <c r="BL111" s="18" t="s">
        <v>131</v>
      </c>
      <c r="BM111" s="223" t="s">
        <v>186</v>
      </c>
    </row>
    <row r="112" s="2" customFormat="1" ht="111.75" customHeight="1">
      <c r="A112" s="39"/>
      <c r="B112" s="40"/>
      <c r="C112" s="225" t="s">
        <v>8</v>
      </c>
      <c r="D112" s="225" t="s">
        <v>133</v>
      </c>
      <c r="E112" s="226" t="s">
        <v>187</v>
      </c>
      <c r="F112" s="227" t="s">
        <v>188</v>
      </c>
      <c r="G112" s="228" t="s">
        <v>140</v>
      </c>
      <c r="H112" s="229">
        <v>575</v>
      </c>
      <c r="I112" s="230"/>
      <c r="J112" s="231">
        <f>ROUND(I112*H112,2)</f>
        <v>0</v>
      </c>
      <c r="K112" s="227" t="s">
        <v>129</v>
      </c>
      <c r="L112" s="45"/>
      <c r="M112" s="232" t="s">
        <v>19</v>
      </c>
      <c r="N112" s="233" t="s">
        <v>43</v>
      </c>
      <c r="O112" s="85"/>
      <c r="P112" s="221">
        <f>O112*H112</f>
        <v>0</v>
      </c>
      <c r="Q112" s="221">
        <v>0</v>
      </c>
      <c r="R112" s="221">
        <f>Q112*H112</f>
        <v>0</v>
      </c>
      <c r="S112" s="221">
        <v>0</v>
      </c>
      <c r="T112" s="222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3" t="s">
        <v>131</v>
      </c>
      <c r="AT112" s="223" t="s">
        <v>133</v>
      </c>
      <c r="AU112" s="223" t="s">
        <v>78</v>
      </c>
      <c r="AY112" s="18" t="s">
        <v>124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8" t="s">
        <v>78</v>
      </c>
      <c r="BK112" s="224">
        <f>ROUND(I112*H112,2)</f>
        <v>0</v>
      </c>
      <c r="BL112" s="18" t="s">
        <v>131</v>
      </c>
      <c r="BM112" s="223" t="s">
        <v>189</v>
      </c>
    </row>
    <row r="113" s="2" customFormat="1" ht="111.75" customHeight="1">
      <c r="A113" s="39"/>
      <c r="B113" s="40"/>
      <c r="C113" s="225" t="s">
        <v>190</v>
      </c>
      <c r="D113" s="225" t="s">
        <v>133</v>
      </c>
      <c r="E113" s="226" t="s">
        <v>191</v>
      </c>
      <c r="F113" s="227" t="s">
        <v>192</v>
      </c>
      <c r="G113" s="228" t="s">
        <v>140</v>
      </c>
      <c r="H113" s="229">
        <v>600</v>
      </c>
      <c r="I113" s="230"/>
      <c r="J113" s="231">
        <f>ROUND(I113*H113,2)</f>
        <v>0</v>
      </c>
      <c r="K113" s="227" t="s">
        <v>129</v>
      </c>
      <c r="L113" s="45"/>
      <c r="M113" s="232" t="s">
        <v>19</v>
      </c>
      <c r="N113" s="233" t="s">
        <v>43</v>
      </c>
      <c r="O113" s="85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3" t="s">
        <v>131</v>
      </c>
      <c r="AT113" s="223" t="s">
        <v>133</v>
      </c>
      <c r="AU113" s="223" t="s">
        <v>78</v>
      </c>
      <c r="AY113" s="18" t="s">
        <v>124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8" t="s">
        <v>78</v>
      </c>
      <c r="BK113" s="224">
        <f>ROUND(I113*H113,2)</f>
        <v>0</v>
      </c>
      <c r="BL113" s="18" t="s">
        <v>131</v>
      </c>
      <c r="BM113" s="223" t="s">
        <v>193</v>
      </c>
    </row>
    <row r="114" s="2" customFormat="1" ht="90" customHeight="1">
      <c r="A114" s="39"/>
      <c r="B114" s="40"/>
      <c r="C114" s="225" t="s">
        <v>194</v>
      </c>
      <c r="D114" s="225" t="s">
        <v>133</v>
      </c>
      <c r="E114" s="226" t="s">
        <v>195</v>
      </c>
      <c r="F114" s="227" t="s">
        <v>196</v>
      </c>
      <c r="G114" s="228" t="s">
        <v>128</v>
      </c>
      <c r="H114" s="229">
        <v>16</v>
      </c>
      <c r="I114" s="230"/>
      <c r="J114" s="231">
        <f>ROUND(I114*H114,2)</f>
        <v>0</v>
      </c>
      <c r="K114" s="227" t="s">
        <v>129</v>
      </c>
      <c r="L114" s="45"/>
      <c r="M114" s="232" t="s">
        <v>19</v>
      </c>
      <c r="N114" s="233" t="s">
        <v>43</v>
      </c>
      <c r="O114" s="85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3" t="s">
        <v>131</v>
      </c>
      <c r="AT114" s="223" t="s">
        <v>133</v>
      </c>
      <c r="AU114" s="223" t="s">
        <v>78</v>
      </c>
      <c r="AY114" s="18" t="s">
        <v>124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8" t="s">
        <v>78</v>
      </c>
      <c r="BK114" s="224">
        <f>ROUND(I114*H114,2)</f>
        <v>0</v>
      </c>
      <c r="BL114" s="18" t="s">
        <v>131</v>
      </c>
      <c r="BM114" s="223" t="s">
        <v>197</v>
      </c>
    </row>
    <row r="115" s="2" customFormat="1" ht="90" customHeight="1">
      <c r="A115" s="39"/>
      <c r="B115" s="40"/>
      <c r="C115" s="225" t="s">
        <v>198</v>
      </c>
      <c r="D115" s="225" t="s">
        <v>133</v>
      </c>
      <c r="E115" s="226" t="s">
        <v>199</v>
      </c>
      <c r="F115" s="227" t="s">
        <v>200</v>
      </c>
      <c r="G115" s="228" t="s">
        <v>128</v>
      </c>
      <c r="H115" s="229">
        <v>24</v>
      </c>
      <c r="I115" s="230"/>
      <c r="J115" s="231">
        <f>ROUND(I115*H115,2)</f>
        <v>0</v>
      </c>
      <c r="K115" s="227" t="s">
        <v>129</v>
      </c>
      <c r="L115" s="45"/>
      <c r="M115" s="232" t="s">
        <v>19</v>
      </c>
      <c r="N115" s="233" t="s">
        <v>43</v>
      </c>
      <c r="O115" s="85"/>
      <c r="P115" s="221">
        <f>O115*H115</f>
        <v>0</v>
      </c>
      <c r="Q115" s="221">
        <v>0</v>
      </c>
      <c r="R115" s="221">
        <f>Q115*H115</f>
        <v>0</v>
      </c>
      <c r="S115" s="221">
        <v>0</v>
      </c>
      <c r="T115" s="222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3" t="s">
        <v>131</v>
      </c>
      <c r="AT115" s="223" t="s">
        <v>133</v>
      </c>
      <c r="AU115" s="223" t="s">
        <v>78</v>
      </c>
      <c r="AY115" s="18" t="s">
        <v>124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8" t="s">
        <v>78</v>
      </c>
      <c r="BK115" s="224">
        <f>ROUND(I115*H115,2)</f>
        <v>0</v>
      </c>
      <c r="BL115" s="18" t="s">
        <v>131</v>
      </c>
      <c r="BM115" s="223" t="s">
        <v>201</v>
      </c>
    </row>
    <row r="116" s="2" customFormat="1" ht="90" customHeight="1">
      <c r="A116" s="39"/>
      <c r="B116" s="40"/>
      <c r="C116" s="225" t="s">
        <v>202</v>
      </c>
      <c r="D116" s="225" t="s">
        <v>133</v>
      </c>
      <c r="E116" s="226" t="s">
        <v>203</v>
      </c>
      <c r="F116" s="227" t="s">
        <v>204</v>
      </c>
      <c r="G116" s="228" t="s">
        <v>128</v>
      </c>
      <c r="H116" s="229">
        <v>2</v>
      </c>
      <c r="I116" s="230"/>
      <c r="J116" s="231">
        <f>ROUND(I116*H116,2)</f>
        <v>0</v>
      </c>
      <c r="K116" s="227" t="s">
        <v>129</v>
      </c>
      <c r="L116" s="45"/>
      <c r="M116" s="232" t="s">
        <v>19</v>
      </c>
      <c r="N116" s="233" t="s">
        <v>43</v>
      </c>
      <c r="O116" s="85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3" t="s">
        <v>131</v>
      </c>
      <c r="AT116" s="223" t="s">
        <v>133</v>
      </c>
      <c r="AU116" s="223" t="s">
        <v>78</v>
      </c>
      <c r="AY116" s="18" t="s">
        <v>124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8" t="s">
        <v>78</v>
      </c>
      <c r="BK116" s="224">
        <f>ROUND(I116*H116,2)</f>
        <v>0</v>
      </c>
      <c r="BL116" s="18" t="s">
        <v>131</v>
      </c>
      <c r="BM116" s="223" t="s">
        <v>205</v>
      </c>
    </row>
    <row r="117" s="2" customFormat="1" ht="90" customHeight="1">
      <c r="A117" s="39"/>
      <c r="B117" s="40"/>
      <c r="C117" s="225" t="s">
        <v>206</v>
      </c>
      <c r="D117" s="225" t="s">
        <v>133</v>
      </c>
      <c r="E117" s="226" t="s">
        <v>207</v>
      </c>
      <c r="F117" s="227" t="s">
        <v>208</v>
      </c>
      <c r="G117" s="228" t="s">
        <v>128</v>
      </c>
      <c r="H117" s="229">
        <v>2</v>
      </c>
      <c r="I117" s="230"/>
      <c r="J117" s="231">
        <f>ROUND(I117*H117,2)</f>
        <v>0</v>
      </c>
      <c r="K117" s="227" t="s">
        <v>129</v>
      </c>
      <c r="L117" s="45"/>
      <c r="M117" s="232" t="s">
        <v>19</v>
      </c>
      <c r="N117" s="233" t="s">
        <v>43</v>
      </c>
      <c r="O117" s="85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3" t="s">
        <v>131</v>
      </c>
      <c r="AT117" s="223" t="s">
        <v>133</v>
      </c>
      <c r="AU117" s="223" t="s">
        <v>78</v>
      </c>
      <c r="AY117" s="18" t="s">
        <v>124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8" t="s">
        <v>78</v>
      </c>
      <c r="BK117" s="224">
        <f>ROUND(I117*H117,2)</f>
        <v>0</v>
      </c>
      <c r="BL117" s="18" t="s">
        <v>131</v>
      </c>
      <c r="BM117" s="223" t="s">
        <v>209</v>
      </c>
    </row>
    <row r="118" s="2" customFormat="1" ht="90" customHeight="1">
      <c r="A118" s="39"/>
      <c r="B118" s="40"/>
      <c r="C118" s="225" t="s">
        <v>7</v>
      </c>
      <c r="D118" s="225" t="s">
        <v>133</v>
      </c>
      <c r="E118" s="226" t="s">
        <v>210</v>
      </c>
      <c r="F118" s="227" t="s">
        <v>211</v>
      </c>
      <c r="G118" s="228" t="s">
        <v>128</v>
      </c>
      <c r="H118" s="229">
        <v>2</v>
      </c>
      <c r="I118" s="230"/>
      <c r="J118" s="231">
        <f>ROUND(I118*H118,2)</f>
        <v>0</v>
      </c>
      <c r="K118" s="227" t="s">
        <v>129</v>
      </c>
      <c r="L118" s="45"/>
      <c r="M118" s="232" t="s">
        <v>19</v>
      </c>
      <c r="N118" s="233" t="s">
        <v>43</v>
      </c>
      <c r="O118" s="85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2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3" t="s">
        <v>131</v>
      </c>
      <c r="AT118" s="223" t="s">
        <v>133</v>
      </c>
      <c r="AU118" s="223" t="s">
        <v>78</v>
      </c>
      <c r="AY118" s="18" t="s">
        <v>124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8" t="s">
        <v>78</v>
      </c>
      <c r="BK118" s="224">
        <f>ROUND(I118*H118,2)</f>
        <v>0</v>
      </c>
      <c r="BL118" s="18" t="s">
        <v>131</v>
      </c>
      <c r="BM118" s="223" t="s">
        <v>212</v>
      </c>
    </row>
    <row r="119" s="2" customFormat="1" ht="49.05" customHeight="1">
      <c r="A119" s="39"/>
      <c r="B119" s="40"/>
      <c r="C119" s="211" t="s">
        <v>213</v>
      </c>
      <c r="D119" s="211" t="s">
        <v>125</v>
      </c>
      <c r="E119" s="212" t="s">
        <v>214</v>
      </c>
      <c r="F119" s="213" t="s">
        <v>215</v>
      </c>
      <c r="G119" s="214" t="s">
        <v>128</v>
      </c>
      <c r="H119" s="215">
        <v>2</v>
      </c>
      <c r="I119" s="216"/>
      <c r="J119" s="217">
        <f>ROUND(I119*H119,2)</f>
        <v>0</v>
      </c>
      <c r="K119" s="213" t="s">
        <v>129</v>
      </c>
      <c r="L119" s="218"/>
      <c r="M119" s="219" t="s">
        <v>19</v>
      </c>
      <c r="N119" s="220" t="s">
        <v>43</v>
      </c>
      <c r="O119" s="85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3" t="s">
        <v>130</v>
      </c>
      <c r="AT119" s="223" t="s">
        <v>125</v>
      </c>
      <c r="AU119" s="223" t="s">
        <v>78</v>
      </c>
      <c r="AY119" s="18" t="s">
        <v>124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8" t="s">
        <v>78</v>
      </c>
      <c r="BK119" s="224">
        <f>ROUND(I119*H119,2)</f>
        <v>0</v>
      </c>
      <c r="BL119" s="18" t="s">
        <v>131</v>
      </c>
      <c r="BM119" s="223" t="s">
        <v>216</v>
      </c>
    </row>
    <row r="120" s="13" customFormat="1">
      <c r="A120" s="13"/>
      <c r="B120" s="239"/>
      <c r="C120" s="240"/>
      <c r="D120" s="234" t="s">
        <v>217</v>
      </c>
      <c r="E120" s="241" t="s">
        <v>19</v>
      </c>
      <c r="F120" s="242" t="s">
        <v>218</v>
      </c>
      <c r="G120" s="240"/>
      <c r="H120" s="241" t="s">
        <v>19</v>
      </c>
      <c r="I120" s="243"/>
      <c r="J120" s="240"/>
      <c r="K120" s="240"/>
      <c r="L120" s="244"/>
      <c r="M120" s="245"/>
      <c r="N120" s="246"/>
      <c r="O120" s="246"/>
      <c r="P120" s="246"/>
      <c r="Q120" s="246"/>
      <c r="R120" s="246"/>
      <c r="S120" s="246"/>
      <c r="T120" s="24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8" t="s">
        <v>217</v>
      </c>
      <c r="AU120" s="248" t="s">
        <v>78</v>
      </c>
      <c r="AV120" s="13" t="s">
        <v>78</v>
      </c>
      <c r="AW120" s="13" t="s">
        <v>33</v>
      </c>
      <c r="AX120" s="13" t="s">
        <v>72</v>
      </c>
      <c r="AY120" s="248" t="s">
        <v>124</v>
      </c>
    </row>
    <row r="121" s="14" customFormat="1">
      <c r="A121" s="14"/>
      <c r="B121" s="249"/>
      <c r="C121" s="250"/>
      <c r="D121" s="234" t="s">
        <v>217</v>
      </c>
      <c r="E121" s="251" t="s">
        <v>19</v>
      </c>
      <c r="F121" s="252" t="s">
        <v>80</v>
      </c>
      <c r="G121" s="250"/>
      <c r="H121" s="253">
        <v>2</v>
      </c>
      <c r="I121" s="254"/>
      <c r="J121" s="250"/>
      <c r="K121" s="250"/>
      <c r="L121" s="255"/>
      <c r="M121" s="256"/>
      <c r="N121" s="257"/>
      <c r="O121" s="257"/>
      <c r="P121" s="257"/>
      <c r="Q121" s="257"/>
      <c r="R121" s="257"/>
      <c r="S121" s="257"/>
      <c r="T121" s="258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9" t="s">
        <v>217</v>
      </c>
      <c r="AU121" s="259" t="s">
        <v>78</v>
      </c>
      <c r="AV121" s="14" t="s">
        <v>80</v>
      </c>
      <c r="AW121" s="14" t="s">
        <v>33</v>
      </c>
      <c r="AX121" s="14" t="s">
        <v>78</v>
      </c>
      <c r="AY121" s="259" t="s">
        <v>124</v>
      </c>
    </row>
    <row r="122" s="2" customFormat="1" ht="62.7" customHeight="1">
      <c r="A122" s="39"/>
      <c r="B122" s="40"/>
      <c r="C122" s="225" t="s">
        <v>219</v>
      </c>
      <c r="D122" s="225" t="s">
        <v>133</v>
      </c>
      <c r="E122" s="226" t="s">
        <v>220</v>
      </c>
      <c r="F122" s="227" t="s">
        <v>221</v>
      </c>
      <c r="G122" s="228" t="s">
        <v>128</v>
      </c>
      <c r="H122" s="229">
        <v>2</v>
      </c>
      <c r="I122" s="230"/>
      <c r="J122" s="231">
        <f>ROUND(I122*H122,2)</f>
        <v>0</v>
      </c>
      <c r="K122" s="227" t="s">
        <v>129</v>
      </c>
      <c r="L122" s="45"/>
      <c r="M122" s="232" t="s">
        <v>19</v>
      </c>
      <c r="N122" s="233" t="s">
        <v>43</v>
      </c>
      <c r="O122" s="85"/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3" t="s">
        <v>131</v>
      </c>
      <c r="AT122" s="223" t="s">
        <v>133</v>
      </c>
      <c r="AU122" s="223" t="s">
        <v>78</v>
      </c>
      <c r="AY122" s="18" t="s">
        <v>124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8" t="s">
        <v>78</v>
      </c>
      <c r="BK122" s="224">
        <f>ROUND(I122*H122,2)</f>
        <v>0</v>
      </c>
      <c r="BL122" s="18" t="s">
        <v>131</v>
      </c>
      <c r="BM122" s="223" t="s">
        <v>222</v>
      </c>
    </row>
    <row r="123" s="12" customFormat="1" ht="22.8" customHeight="1">
      <c r="A123" s="12"/>
      <c r="B123" s="197"/>
      <c r="C123" s="198"/>
      <c r="D123" s="199" t="s">
        <v>71</v>
      </c>
      <c r="E123" s="260" t="s">
        <v>223</v>
      </c>
      <c r="F123" s="260" t="s">
        <v>224</v>
      </c>
      <c r="G123" s="198"/>
      <c r="H123" s="198"/>
      <c r="I123" s="201"/>
      <c r="J123" s="261">
        <f>BK123</f>
        <v>0</v>
      </c>
      <c r="K123" s="198"/>
      <c r="L123" s="203"/>
      <c r="M123" s="204"/>
      <c r="N123" s="205"/>
      <c r="O123" s="205"/>
      <c r="P123" s="206">
        <f>SUM(P124:P139)</f>
        <v>0</v>
      </c>
      <c r="Q123" s="205"/>
      <c r="R123" s="206">
        <f>SUM(R124:R139)</f>
        <v>0</v>
      </c>
      <c r="S123" s="205"/>
      <c r="T123" s="207">
        <f>SUM(T124:T139)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8" t="s">
        <v>78</v>
      </c>
      <c r="AT123" s="209" t="s">
        <v>71</v>
      </c>
      <c r="AU123" s="209" t="s">
        <v>78</v>
      </c>
      <c r="AY123" s="208" t="s">
        <v>124</v>
      </c>
      <c r="BK123" s="210">
        <f>SUM(BK124:BK139)</f>
        <v>0</v>
      </c>
    </row>
    <row r="124" s="2" customFormat="1" ht="24.15" customHeight="1">
      <c r="A124" s="39"/>
      <c r="B124" s="40"/>
      <c r="C124" s="211" t="s">
        <v>225</v>
      </c>
      <c r="D124" s="211" t="s">
        <v>125</v>
      </c>
      <c r="E124" s="212" t="s">
        <v>226</v>
      </c>
      <c r="F124" s="213" t="s">
        <v>227</v>
      </c>
      <c r="G124" s="214" t="s">
        <v>140</v>
      </c>
      <c r="H124" s="215">
        <v>1360</v>
      </c>
      <c r="I124" s="216"/>
      <c r="J124" s="217">
        <f>ROUND(I124*H124,2)</f>
        <v>0</v>
      </c>
      <c r="K124" s="213" t="s">
        <v>129</v>
      </c>
      <c r="L124" s="218"/>
      <c r="M124" s="219" t="s">
        <v>19</v>
      </c>
      <c r="N124" s="220" t="s">
        <v>43</v>
      </c>
      <c r="O124" s="85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3" t="s">
        <v>130</v>
      </c>
      <c r="AT124" s="223" t="s">
        <v>125</v>
      </c>
      <c r="AU124" s="223" t="s">
        <v>80</v>
      </c>
      <c r="AY124" s="18" t="s">
        <v>124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8" t="s">
        <v>78</v>
      </c>
      <c r="BK124" s="224">
        <f>ROUND(I124*H124,2)</f>
        <v>0</v>
      </c>
      <c r="BL124" s="18" t="s">
        <v>131</v>
      </c>
      <c r="BM124" s="223" t="s">
        <v>228</v>
      </c>
    </row>
    <row r="125" s="2" customFormat="1" ht="24.15" customHeight="1">
      <c r="A125" s="39"/>
      <c r="B125" s="40"/>
      <c r="C125" s="211" t="s">
        <v>229</v>
      </c>
      <c r="D125" s="211" t="s">
        <v>125</v>
      </c>
      <c r="E125" s="212" t="s">
        <v>230</v>
      </c>
      <c r="F125" s="213" t="s">
        <v>231</v>
      </c>
      <c r="G125" s="214" t="s">
        <v>128</v>
      </c>
      <c r="H125" s="215">
        <v>680</v>
      </c>
      <c r="I125" s="216"/>
      <c r="J125" s="217">
        <f>ROUND(I125*H125,2)</f>
        <v>0</v>
      </c>
      <c r="K125" s="213" t="s">
        <v>129</v>
      </c>
      <c r="L125" s="218"/>
      <c r="M125" s="219" t="s">
        <v>19</v>
      </c>
      <c r="N125" s="220" t="s">
        <v>43</v>
      </c>
      <c r="O125" s="85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3" t="s">
        <v>130</v>
      </c>
      <c r="AT125" s="223" t="s">
        <v>125</v>
      </c>
      <c r="AU125" s="223" t="s">
        <v>80</v>
      </c>
      <c r="AY125" s="18" t="s">
        <v>124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8" t="s">
        <v>78</v>
      </c>
      <c r="BK125" s="224">
        <f>ROUND(I125*H125,2)</f>
        <v>0</v>
      </c>
      <c r="BL125" s="18" t="s">
        <v>131</v>
      </c>
      <c r="BM125" s="223" t="s">
        <v>232</v>
      </c>
    </row>
    <row r="126" s="2" customFormat="1" ht="33" customHeight="1">
      <c r="A126" s="39"/>
      <c r="B126" s="40"/>
      <c r="C126" s="211" t="s">
        <v>233</v>
      </c>
      <c r="D126" s="211" t="s">
        <v>125</v>
      </c>
      <c r="E126" s="212" t="s">
        <v>234</v>
      </c>
      <c r="F126" s="213" t="s">
        <v>235</v>
      </c>
      <c r="G126" s="214" t="s">
        <v>140</v>
      </c>
      <c r="H126" s="215">
        <v>1360</v>
      </c>
      <c r="I126" s="216"/>
      <c r="J126" s="217">
        <f>ROUND(I126*H126,2)</f>
        <v>0</v>
      </c>
      <c r="K126" s="213" t="s">
        <v>129</v>
      </c>
      <c r="L126" s="218"/>
      <c r="M126" s="219" t="s">
        <v>19</v>
      </c>
      <c r="N126" s="220" t="s">
        <v>43</v>
      </c>
      <c r="O126" s="85"/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2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3" t="s">
        <v>130</v>
      </c>
      <c r="AT126" s="223" t="s">
        <v>125</v>
      </c>
      <c r="AU126" s="223" t="s">
        <v>80</v>
      </c>
      <c r="AY126" s="18" t="s">
        <v>124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8" t="s">
        <v>78</v>
      </c>
      <c r="BK126" s="224">
        <f>ROUND(I126*H126,2)</f>
        <v>0</v>
      </c>
      <c r="BL126" s="18" t="s">
        <v>131</v>
      </c>
      <c r="BM126" s="223" t="s">
        <v>236</v>
      </c>
    </row>
    <row r="127" s="2" customFormat="1" ht="16.5" customHeight="1">
      <c r="A127" s="39"/>
      <c r="B127" s="40"/>
      <c r="C127" s="225" t="s">
        <v>237</v>
      </c>
      <c r="D127" s="225" t="s">
        <v>133</v>
      </c>
      <c r="E127" s="226" t="s">
        <v>238</v>
      </c>
      <c r="F127" s="227" t="s">
        <v>239</v>
      </c>
      <c r="G127" s="228" t="s">
        <v>140</v>
      </c>
      <c r="H127" s="229">
        <v>1360</v>
      </c>
      <c r="I127" s="230"/>
      <c r="J127" s="231">
        <f>ROUND(I127*H127,2)</f>
        <v>0</v>
      </c>
      <c r="K127" s="227" t="s">
        <v>129</v>
      </c>
      <c r="L127" s="45"/>
      <c r="M127" s="232" t="s">
        <v>19</v>
      </c>
      <c r="N127" s="233" t="s">
        <v>43</v>
      </c>
      <c r="O127" s="85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3" t="s">
        <v>131</v>
      </c>
      <c r="AT127" s="223" t="s">
        <v>133</v>
      </c>
      <c r="AU127" s="223" t="s">
        <v>80</v>
      </c>
      <c r="AY127" s="18" t="s">
        <v>124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8" t="s">
        <v>78</v>
      </c>
      <c r="BK127" s="224">
        <f>ROUND(I127*H127,2)</f>
        <v>0</v>
      </c>
      <c r="BL127" s="18" t="s">
        <v>131</v>
      </c>
      <c r="BM127" s="223" t="s">
        <v>240</v>
      </c>
    </row>
    <row r="128" s="2" customFormat="1" ht="24.15" customHeight="1">
      <c r="A128" s="39"/>
      <c r="B128" s="40"/>
      <c r="C128" s="211" t="s">
        <v>241</v>
      </c>
      <c r="D128" s="211" t="s">
        <v>125</v>
      </c>
      <c r="E128" s="212" t="s">
        <v>242</v>
      </c>
      <c r="F128" s="213" t="s">
        <v>243</v>
      </c>
      <c r="G128" s="214" t="s">
        <v>140</v>
      </c>
      <c r="H128" s="215">
        <v>70</v>
      </c>
      <c r="I128" s="216"/>
      <c r="J128" s="217">
        <f>ROUND(I128*H128,2)</f>
        <v>0</v>
      </c>
      <c r="K128" s="213" t="s">
        <v>129</v>
      </c>
      <c r="L128" s="218"/>
      <c r="M128" s="219" t="s">
        <v>19</v>
      </c>
      <c r="N128" s="220" t="s">
        <v>43</v>
      </c>
      <c r="O128" s="85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3" t="s">
        <v>130</v>
      </c>
      <c r="AT128" s="223" t="s">
        <v>125</v>
      </c>
      <c r="AU128" s="223" t="s">
        <v>80</v>
      </c>
      <c r="AY128" s="18" t="s">
        <v>124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8" t="s">
        <v>78</v>
      </c>
      <c r="BK128" s="224">
        <f>ROUND(I128*H128,2)</f>
        <v>0</v>
      </c>
      <c r="BL128" s="18" t="s">
        <v>131</v>
      </c>
      <c r="BM128" s="223" t="s">
        <v>244</v>
      </c>
    </row>
    <row r="129" s="2" customFormat="1" ht="24.15" customHeight="1">
      <c r="A129" s="39"/>
      <c r="B129" s="40"/>
      <c r="C129" s="211" t="s">
        <v>245</v>
      </c>
      <c r="D129" s="211" t="s">
        <v>125</v>
      </c>
      <c r="E129" s="212" t="s">
        <v>246</v>
      </c>
      <c r="F129" s="213" t="s">
        <v>247</v>
      </c>
      <c r="G129" s="214" t="s">
        <v>140</v>
      </c>
      <c r="H129" s="215">
        <v>2550</v>
      </c>
      <c r="I129" s="216"/>
      <c r="J129" s="217">
        <f>ROUND(I129*H129,2)</f>
        <v>0</v>
      </c>
      <c r="K129" s="213" t="s">
        <v>129</v>
      </c>
      <c r="L129" s="218"/>
      <c r="M129" s="219" t="s">
        <v>19</v>
      </c>
      <c r="N129" s="220" t="s">
        <v>43</v>
      </c>
      <c r="O129" s="85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3" t="s">
        <v>130</v>
      </c>
      <c r="AT129" s="223" t="s">
        <v>125</v>
      </c>
      <c r="AU129" s="223" t="s">
        <v>80</v>
      </c>
      <c r="AY129" s="18" t="s">
        <v>124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8" t="s">
        <v>78</v>
      </c>
      <c r="BK129" s="224">
        <f>ROUND(I129*H129,2)</f>
        <v>0</v>
      </c>
      <c r="BL129" s="18" t="s">
        <v>131</v>
      </c>
      <c r="BM129" s="223" t="s">
        <v>248</v>
      </c>
    </row>
    <row r="130" s="13" customFormat="1">
      <c r="A130" s="13"/>
      <c r="B130" s="239"/>
      <c r="C130" s="240"/>
      <c r="D130" s="234" t="s">
        <v>217</v>
      </c>
      <c r="E130" s="241" t="s">
        <v>19</v>
      </c>
      <c r="F130" s="242" t="s">
        <v>249</v>
      </c>
      <c r="G130" s="240"/>
      <c r="H130" s="241" t="s">
        <v>19</v>
      </c>
      <c r="I130" s="243"/>
      <c r="J130" s="240"/>
      <c r="K130" s="240"/>
      <c r="L130" s="244"/>
      <c r="M130" s="245"/>
      <c r="N130" s="246"/>
      <c r="O130" s="246"/>
      <c r="P130" s="246"/>
      <c r="Q130" s="246"/>
      <c r="R130" s="246"/>
      <c r="S130" s="246"/>
      <c r="T130" s="24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8" t="s">
        <v>217</v>
      </c>
      <c r="AU130" s="248" t="s">
        <v>80</v>
      </c>
      <c r="AV130" s="13" t="s">
        <v>78</v>
      </c>
      <c r="AW130" s="13" t="s">
        <v>33</v>
      </c>
      <c r="AX130" s="13" t="s">
        <v>72</v>
      </c>
      <c r="AY130" s="248" t="s">
        <v>124</v>
      </c>
    </row>
    <row r="131" s="14" customFormat="1">
      <c r="A131" s="14"/>
      <c r="B131" s="249"/>
      <c r="C131" s="250"/>
      <c r="D131" s="234" t="s">
        <v>217</v>
      </c>
      <c r="E131" s="251" t="s">
        <v>19</v>
      </c>
      <c r="F131" s="252" t="s">
        <v>250</v>
      </c>
      <c r="G131" s="250"/>
      <c r="H131" s="253">
        <v>2550</v>
      </c>
      <c r="I131" s="254"/>
      <c r="J131" s="250"/>
      <c r="K131" s="250"/>
      <c r="L131" s="255"/>
      <c r="M131" s="256"/>
      <c r="N131" s="257"/>
      <c r="O131" s="257"/>
      <c r="P131" s="257"/>
      <c r="Q131" s="257"/>
      <c r="R131" s="257"/>
      <c r="S131" s="257"/>
      <c r="T131" s="25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9" t="s">
        <v>217</v>
      </c>
      <c r="AU131" s="259" t="s">
        <v>80</v>
      </c>
      <c r="AV131" s="14" t="s">
        <v>80</v>
      </c>
      <c r="AW131" s="14" t="s">
        <v>33</v>
      </c>
      <c r="AX131" s="14" t="s">
        <v>72</v>
      </c>
      <c r="AY131" s="259" t="s">
        <v>124</v>
      </c>
    </row>
    <row r="132" s="15" customFormat="1">
      <c r="A132" s="15"/>
      <c r="B132" s="262"/>
      <c r="C132" s="263"/>
      <c r="D132" s="234" t="s">
        <v>217</v>
      </c>
      <c r="E132" s="264" t="s">
        <v>19</v>
      </c>
      <c r="F132" s="265" t="s">
        <v>251</v>
      </c>
      <c r="G132" s="263"/>
      <c r="H132" s="266">
        <v>2550</v>
      </c>
      <c r="I132" s="267"/>
      <c r="J132" s="263"/>
      <c r="K132" s="263"/>
      <c r="L132" s="268"/>
      <c r="M132" s="269"/>
      <c r="N132" s="270"/>
      <c r="O132" s="270"/>
      <c r="P132" s="270"/>
      <c r="Q132" s="270"/>
      <c r="R132" s="270"/>
      <c r="S132" s="270"/>
      <c r="T132" s="271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72" t="s">
        <v>217</v>
      </c>
      <c r="AU132" s="272" t="s">
        <v>80</v>
      </c>
      <c r="AV132" s="15" t="s">
        <v>131</v>
      </c>
      <c r="AW132" s="15" t="s">
        <v>33</v>
      </c>
      <c r="AX132" s="15" t="s">
        <v>78</v>
      </c>
      <c r="AY132" s="272" t="s">
        <v>124</v>
      </c>
    </row>
    <row r="133" s="2" customFormat="1" ht="24.15" customHeight="1">
      <c r="A133" s="39"/>
      <c r="B133" s="40"/>
      <c r="C133" s="225" t="s">
        <v>252</v>
      </c>
      <c r="D133" s="225" t="s">
        <v>133</v>
      </c>
      <c r="E133" s="226" t="s">
        <v>253</v>
      </c>
      <c r="F133" s="227" t="s">
        <v>254</v>
      </c>
      <c r="G133" s="228" t="s">
        <v>140</v>
      </c>
      <c r="H133" s="229">
        <v>2550</v>
      </c>
      <c r="I133" s="230"/>
      <c r="J133" s="231">
        <f>ROUND(I133*H133,2)</f>
        <v>0</v>
      </c>
      <c r="K133" s="227" t="s">
        <v>129</v>
      </c>
      <c r="L133" s="45"/>
      <c r="M133" s="232" t="s">
        <v>19</v>
      </c>
      <c r="N133" s="233" t="s">
        <v>43</v>
      </c>
      <c r="O133" s="85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3" t="s">
        <v>131</v>
      </c>
      <c r="AT133" s="223" t="s">
        <v>133</v>
      </c>
      <c r="AU133" s="223" t="s">
        <v>80</v>
      </c>
      <c r="AY133" s="18" t="s">
        <v>124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8" t="s">
        <v>78</v>
      </c>
      <c r="BK133" s="224">
        <f>ROUND(I133*H133,2)</f>
        <v>0</v>
      </c>
      <c r="BL133" s="18" t="s">
        <v>131</v>
      </c>
      <c r="BM133" s="223" t="s">
        <v>255</v>
      </c>
    </row>
    <row r="134" s="2" customFormat="1" ht="37.8" customHeight="1">
      <c r="A134" s="39"/>
      <c r="B134" s="40"/>
      <c r="C134" s="211" t="s">
        <v>256</v>
      </c>
      <c r="D134" s="211" t="s">
        <v>125</v>
      </c>
      <c r="E134" s="212" t="s">
        <v>257</v>
      </c>
      <c r="F134" s="213" t="s">
        <v>258</v>
      </c>
      <c r="G134" s="214" t="s">
        <v>128</v>
      </c>
      <c r="H134" s="215">
        <v>8</v>
      </c>
      <c r="I134" s="216"/>
      <c r="J134" s="217">
        <f>ROUND(I134*H134,2)</f>
        <v>0</v>
      </c>
      <c r="K134" s="213" t="s">
        <v>129</v>
      </c>
      <c r="L134" s="218"/>
      <c r="M134" s="219" t="s">
        <v>19</v>
      </c>
      <c r="N134" s="220" t="s">
        <v>43</v>
      </c>
      <c r="O134" s="85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3" t="s">
        <v>130</v>
      </c>
      <c r="AT134" s="223" t="s">
        <v>125</v>
      </c>
      <c r="AU134" s="223" t="s">
        <v>80</v>
      </c>
      <c r="AY134" s="18" t="s">
        <v>124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8" t="s">
        <v>78</v>
      </c>
      <c r="BK134" s="224">
        <f>ROUND(I134*H134,2)</f>
        <v>0</v>
      </c>
      <c r="BL134" s="18" t="s">
        <v>131</v>
      </c>
      <c r="BM134" s="223" t="s">
        <v>259</v>
      </c>
    </row>
    <row r="135" s="2" customFormat="1" ht="24.15" customHeight="1">
      <c r="A135" s="39"/>
      <c r="B135" s="40"/>
      <c r="C135" s="225" t="s">
        <v>260</v>
      </c>
      <c r="D135" s="225" t="s">
        <v>133</v>
      </c>
      <c r="E135" s="226" t="s">
        <v>261</v>
      </c>
      <c r="F135" s="227" t="s">
        <v>262</v>
      </c>
      <c r="G135" s="228" t="s">
        <v>128</v>
      </c>
      <c r="H135" s="229">
        <v>8</v>
      </c>
      <c r="I135" s="230"/>
      <c r="J135" s="231">
        <f>ROUND(I135*H135,2)</f>
        <v>0</v>
      </c>
      <c r="K135" s="227" t="s">
        <v>129</v>
      </c>
      <c r="L135" s="45"/>
      <c r="M135" s="232" t="s">
        <v>19</v>
      </c>
      <c r="N135" s="233" t="s">
        <v>43</v>
      </c>
      <c r="O135" s="85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3" t="s">
        <v>131</v>
      </c>
      <c r="AT135" s="223" t="s">
        <v>133</v>
      </c>
      <c r="AU135" s="223" t="s">
        <v>80</v>
      </c>
      <c r="AY135" s="18" t="s">
        <v>124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8" t="s">
        <v>78</v>
      </c>
      <c r="BK135" s="224">
        <f>ROUND(I135*H135,2)</f>
        <v>0</v>
      </c>
      <c r="BL135" s="18" t="s">
        <v>131</v>
      </c>
      <c r="BM135" s="223" t="s">
        <v>263</v>
      </c>
    </row>
    <row r="136" s="2" customFormat="1" ht="33" customHeight="1">
      <c r="A136" s="39"/>
      <c r="B136" s="40"/>
      <c r="C136" s="211" t="s">
        <v>264</v>
      </c>
      <c r="D136" s="211" t="s">
        <v>125</v>
      </c>
      <c r="E136" s="212" t="s">
        <v>265</v>
      </c>
      <c r="F136" s="213" t="s">
        <v>266</v>
      </c>
      <c r="G136" s="214" t="s">
        <v>128</v>
      </c>
      <c r="H136" s="215">
        <v>6</v>
      </c>
      <c r="I136" s="216"/>
      <c r="J136" s="217">
        <f>ROUND(I136*H136,2)</f>
        <v>0</v>
      </c>
      <c r="K136" s="213" t="s">
        <v>129</v>
      </c>
      <c r="L136" s="218"/>
      <c r="M136" s="219" t="s">
        <v>19</v>
      </c>
      <c r="N136" s="220" t="s">
        <v>43</v>
      </c>
      <c r="O136" s="85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3" t="s">
        <v>130</v>
      </c>
      <c r="AT136" s="223" t="s">
        <v>125</v>
      </c>
      <c r="AU136" s="223" t="s">
        <v>80</v>
      </c>
      <c r="AY136" s="18" t="s">
        <v>124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8" t="s">
        <v>78</v>
      </c>
      <c r="BK136" s="224">
        <f>ROUND(I136*H136,2)</f>
        <v>0</v>
      </c>
      <c r="BL136" s="18" t="s">
        <v>131</v>
      </c>
      <c r="BM136" s="223" t="s">
        <v>267</v>
      </c>
    </row>
    <row r="137" s="2" customFormat="1" ht="24.15" customHeight="1">
      <c r="A137" s="39"/>
      <c r="B137" s="40"/>
      <c r="C137" s="225" t="s">
        <v>268</v>
      </c>
      <c r="D137" s="225" t="s">
        <v>133</v>
      </c>
      <c r="E137" s="226" t="s">
        <v>269</v>
      </c>
      <c r="F137" s="227" t="s">
        <v>270</v>
      </c>
      <c r="G137" s="228" t="s">
        <v>128</v>
      </c>
      <c r="H137" s="229">
        <v>6</v>
      </c>
      <c r="I137" s="230"/>
      <c r="J137" s="231">
        <f>ROUND(I137*H137,2)</f>
        <v>0</v>
      </c>
      <c r="K137" s="227" t="s">
        <v>129</v>
      </c>
      <c r="L137" s="45"/>
      <c r="M137" s="232" t="s">
        <v>19</v>
      </c>
      <c r="N137" s="233" t="s">
        <v>43</v>
      </c>
      <c r="O137" s="85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3" t="s">
        <v>131</v>
      </c>
      <c r="AT137" s="223" t="s">
        <v>133</v>
      </c>
      <c r="AU137" s="223" t="s">
        <v>80</v>
      </c>
      <c r="AY137" s="18" t="s">
        <v>124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8" t="s">
        <v>78</v>
      </c>
      <c r="BK137" s="224">
        <f>ROUND(I137*H137,2)</f>
        <v>0</v>
      </c>
      <c r="BL137" s="18" t="s">
        <v>131</v>
      </c>
      <c r="BM137" s="223" t="s">
        <v>271</v>
      </c>
    </row>
    <row r="138" s="2" customFormat="1" ht="16.5" customHeight="1">
      <c r="A138" s="39"/>
      <c r="B138" s="40"/>
      <c r="C138" s="225" t="s">
        <v>272</v>
      </c>
      <c r="D138" s="225" t="s">
        <v>133</v>
      </c>
      <c r="E138" s="226" t="s">
        <v>273</v>
      </c>
      <c r="F138" s="227" t="s">
        <v>274</v>
      </c>
      <c r="G138" s="228" t="s">
        <v>275</v>
      </c>
      <c r="H138" s="229">
        <v>2.5499999999999998</v>
      </c>
      <c r="I138" s="230"/>
      <c r="J138" s="231">
        <f>ROUND(I138*H138,2)</f>
        <v>0</v>
      </c>
      <c r="K138" s="227" t="s">
        <v>129</v>
      </c>
      <c r="L138" s="45"/>
      <c r="M138" s="232" t="s">
        <v>19</v>
      </c>
      <c r="N138" s="233" t="s">
        <v>43</v>
      </c>
      <c r="O138" s="85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3" t="s">
        <v>131</v>
      </c>
      <c r="AT138" s="223" t="s">
        <v>133</v>
      </c>
      <c r="AU138" s="223" t="s">
        <v>80</v>
      </c>
      <c r="AY138" s="18" t="s">
        <v>124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8" t="s">
        <v>78</v>
      </c>
      <c r="BK138" s="224">
        <f>ROUND(I138*H138,2)</f>
        <v>0</v>
      </c>
      <c r="BL138" s="18" t="s">
        <v>131</v>
      </c>
      <c r="BM138" s="223" t="s">
        <v>276</v>
      </c>
    </row>
    <row r="139" s="2" customFormat="1" ht="21.75" customHeight="1">
      <c r="A139" s="39"/>
      <c r="B139" s="40"/>
      <c r="C139" s="225" t="s">
        <v>277</v>
      </c>
      <c r="D139" s="225" t="s">
        <v>133</v>
      </c>
      <c r="E139" s="226" t="s">
        <v>278</v>
      </c>
      <c r="F139" s="227" t="s">
        <v>279</v>
      </c>
      <c r="G139" s="228" t="s">
        <v>128</v>
      </c>
      <c r="H139" s="229">
        <v>3</v>
      </c>
      <c r="I139" s="230"/>
      <c r="J139" s="231">
        <f>ROUND(I139*H139,2)</f>
        <v>0</v>
      </c>
      <c r="K139" s="227" t="s">
        <v>129</v>
      </c>
      <c r="L139" s="45"/>
      <c r="M139" s="232" t="s">
        <v>19</v>
      </c>
      <c r="N139" s="233" t="s">
        <v>43</v>
      </c>
      <c r="O139" s="85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3" t="s">
        <v>131</v>
      </c>
      <c r="AT139" s="223" t="s">
        <v>133</v>
      </c>
      <c r="AU139" s="223" t="s">
        <v>80</v>
      </c>
      <c r="AY139" s="18" t="s">
        <v>124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8" t="s">
        <v>78</v>
      </c>
      <c r="BK139" s="224">
        <f>ROUND(I139*H139,2)</f>
        <v>0</v>
      </c>
      <c r="BL139" s="18" t="s">
        <v>131</v>
      </c>
      <c r="BM139" s="223" t="s">
        <v>280</v>
      </c>
    </row>
    <row r="140" s="12" customFormat="1" ht="25.92" customHeight="1">
      <c r="A140" s="12"/>
      <c r="B140" s="197"/>
      <c r="C140" s="198"/>
      <c r="D140" s="199" t="s">
        <v>71</v>
      </c>
      <c r="E140" s="200" t="s">
        <v>86</v>
      </c>
      <c r="F140" s="200" t="s">
        <v>281</v>
      </c>
      <c r="G140" s="198"/>
      <c r="H140" s="198"/>
      <c r="I140" s="201"/>
      <c r="J140" s="202">
        <f>BK140</f>
        <v>0</v>
      </c>
      <c r="K140" s="198"/>
      <c r="L140" s="203"/>
      <c r="M140" s="204"/>
      <c r="N140" s="205"/>
      <c r="O140" s="205"/>
      <c r="P140" s="206">
        <f>P141+P146+P165</f>
        <v>0</v>
      </c>
      <c r="Q140" s="205"/>
      <c r="R140" s="206">
        <f>R141+R146+R165</f>
        <v>0</v>
      </c>
      <c r="S140" s="205"/>
      <c r="T140" s="207">
        <f>T141+T146+T165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8" t="s">
        <v>78</v>
      </c>
      <c r="AT140" s="209" t="s">
        <v>71</v>
      </c>
      <c r="AU140" s="209" t="s">
        <v>72</v>
      </c>
      <c r="AY140" s="208" t="s">
        <v>124</v>
      </c>
      <c r="BK140" s="210">
        <f>BK141+BK146+BK165</f>
        <v>0</v>
      </c>
    </row>
    <row r="141" s="12" customFormat="1" ht="22.8" customHeight="1">
      <c r="A141" s="12"/>
      <c r="B141" s="197"/>
      <c r="C141" s="198"/>
      <c r="D141" s="199" t="s">
        <v>71</v>
      </c>
      <c r="E141" s="260" t="s">
        <v>282</v>
      </c>
      <c r="F141" s="260" t="s">
        <v>283</v>
      </c>
      <c r="G141" s="198"/>
      <c r="H141" s="198"/>
      <c r="I141" s="201"/>
      <c r="J141" s="261">
        <f>BK141</f>
        <v>0</v>
      </c>
      <c r="K141" s="198"/>
      <c r="L141" s="203"/>
      <c r="M141" s="204"/>
      <c r="N141" s="205"/>
      <c r="O141" s="205"/>
      <c r="P141" s="206">
        <f>SUM(P142:P145)</f>
        <v>0</v>
      </c>
      <c r="Q141" s="205"/>
      <c r="R141" s="206">
        <f>SUM(R142:R145)</f>
        <v>0</v>
      </c>
      <c r="S141" s="205"/>
      <c r="T141" s="207">
        <f>SUM(T142:T145)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8" t="s">
        <v>78</v>
      </c>
      <c r="AT141" s="209" t="s">
        <v>71</v>
      </c>
      <c r="AU141" s="209" t="s">
        <v>78</v>
      </c>
      <c r="AY141" s="208" t="s">
        <v>124</v>
      </c>
      <c r="BK141" s="210">
        <f>SUM(BK142:BK145)</f>
        <v>0</v>
      </c>
    </row>
    <row r="142" s="2" customFormat="1" ht="24.15" customHeight="1">
      <c r="A142" s="39"/>
      <c r="B142" s="40"/>
      <c r="C142" s="211" t="s">
        <v>284</v>
      </c>
      <c r="D142" s="211" t="s">
        <v>125</v>
      </c>
      <c r="E142" s="212" t="s">
        <v>285</v>
      </c>
      <c r="F142" s="213" t="s">
        <v>286</v>
      </c>
      <c r="G142" s="214" t="s">
        <v>128</v>
      </c>
      <c r="H142" s="215">
        <v>10</v>
      </c>
      <c r="I142" s="216"/>
      <c r="J142" s="217">
        <f>ROUND(I142*H142,2)</f>
        <v>0</v>
      </c>
      <c r="K142" s="213" t="s">
        <v>129</v>
      </c>
      <c r="L142" s="218"/>
      <c r="M142" s="219" t="s">
        <v>19</v>
      </c>
      <c r="N142" s="220" t="s">
        <v>43</v>
      </c>
      <c r="O142" s="85"/>
      <c r="P142" s="221">
        <f>O142*H142</f>
        <v>0</v>
      </c>
      <c r="Q142" s="221">
        <v>0</v>
      </c>
      <c r="R142" s="221">
        <f>Q142*H142</f>
        <v>0</v>
      </c>
      <c r="S142" s="221">
        <v>0</v>
      </c>
      <c r="T142" s="222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3" t="s">
        <v>130</v>
      </c>
      <c r="AT142" s="223" t="s">
        <v>125</v>
      </c>
      <c r="AU142" s="223" t="s">
        <v>80</v>
      </c>
      <c r="AY142" s="18" t="s">
        <v>124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8" t="s">
        <v>78</v>
      </c>
      <c r="BK142" s="224">
        <f>ROUND(I142*H142,2)</f>
        <v>0</v>
      </c>
      <c r="BL142" s="18" t="s">
        <v>131</v>
      </c>
      <c r="BM142" s="223" t="s">
        <v>287</v>
      </c>
    </row>
    <row r="143" s="2" customFormat="1" ht="24.15" customHeight="1">
      <c r="A143" s="39"/>
      <c r="B143" s="40"/>
      <c r="C143" s="211" t="s">
        <v>288</v>
      </c>
      <c r="D143" s="211" t="s">
        <v>125</v>
      </c>
      <c r="E143" s="212" t="s">
        <v>289</v>
      </c>
      <c r="F143" s="213" t="s">
        <v>290</v>
      </c>
      <c r="G143" s="214" t="s">
        <v>128</v>
      </c>
      <c r="H143" s="215">
        <v>10</v>
      </c>
      <c r="I143" s="216"/>
      <c r="J143" s="217">
        <f>ROUND(I143*H143,2)</f>
        <v>0</v>
      </c>
      <c r="K143" s="213" t="s">
        <v>129</v>
      </c>
      <c r="L143" s="218"/>
      <c r="M143" s="219" t="s">
        <v>19</v>
      </c>
      <c r="N143" s="220" t="s">
        <v>43</v>
      </c>
      <c r="O143" s="85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3" t="s">
        <v>130</v>
      </c>
      <c r="AT143" s="223" t="s">
        <v>125</v>
      </c>
      <c r="AU143" s="223" t="s">
        <v>80</v>
      </c>
      <c r="AY143" s="18" t="s">
        <v>124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8" t="s">
        <v>78</v>
      </c>
      <c r="BK143" s="224">
        <f>ROUND(I143*H143,2)</f>
        <v>0</v>
      </c>
      <c r="BL143" s="18" t="s">
        <v>131</v>
      </c>
      <c r="BM143" s="223" t="s">
        <v>291</v>
      </c>
    </row>
    <row r="144" s="2" customFormat="1" ht="24.15" customHeight="1">
      <c r="A144" s="39"/>
      <c r="B144" s="40"/>
      <c r="C144" s="211" t="s">
        <v>292</v>
      </c>
      <c r="D144" s="211" t="s">
        <v>125</v>
      </c>
      <c r="E144" s="212" t="s">
        <v>293</v>
      </c>
      <c r="F144" s="213" t="s">
        <v>294</v>
      </c>
      <c r="G144" s="214" t="s">
        <v>128</v>
      </c>
      <c r="H144" s="215">
        <v>10</v>
      </c>
      <c r="I144" s="216"/>
      <c r="J144" s="217">
        <f>ROUND(I144*H144,2)</f>
        <v>0</v>
      </c>
      <c r="K144" s="213" t="s">
        <v>129</v>
      </c>
      <c r="L144" s="218"/>
      <c r="M144" s="219" t="s">
        <v>19</v>
      </c>
      <c r="N144" s="220" t="s">
        <v>43</v>
      </c>
      <c r="O144" s="85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2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3" t="s">
        <v>130</v>
      </c>
      <c r="AT144" s="223" t="s">
        <v>125</v>
      </c>
      <c r="AU144" s="223" t="s">
        <v>80</v>
      </c>
      <c r="AY144" s="18" t="s">
        <v>124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8" t="s">
        <v>78</v>
      </c>
      <c r="BK144" s="224">
        <f>ROUND(I144*H144,2)</f>
        <v>0</v>
      </c>
      <c r="BL144" s="18" t="s">
        <v>131</v>
      </c>
      <c r="BM144" s="223" t="s">
        <v>295</v>
      </c>
    </row>
    <row r="145" s="2" customFormat="1" ht="24.15" customHeight="1">
      <c r="A145" s="39"/>
      <c r="B145" s="40"/>
      <c r="C145" s="225" t="s">
        <v>296</v>
      </c>
      <c r="D145" s="225" t="s">
        <v>133</v>
      </c>
      <c r="E145" s="226" t="s">
        <v>297</v>
      </c>
      <c r="F145" s="227" t="s">
        <v>298</v>
      </c>
      <c r="G145" s="228" t="s">
        <v>128</v>
      </c>
      <c r="H145" s="229">
        <v>20</v>
      </c>
      <c r="I145" s="230"/>
      <c r="J145" s="231">
        <f>ROUND(I145*H145,2)</f>
        <v>0</v>
      </c>
      <c r="K145" s="227" t="s">
        <v>129</v>
      </c>
      <c r="L145" s="45"/>
      <c r="M145" s="232" t="s">
        <v>19</v>
      </c>
      <c r="N145" s="233" t="s">
        <v>43</v>
      </c>
      <c r="O145" s="85"/>
      <c r="P145" s="221">
        <f>O145*H145</f>
        <v>0</v>
      </c>
      <c r="Q145" s="221">
        <v>0</v>
      </c>
      <c r="R145" s="221">
        <f>Q145*H145</f>
        <v>0</v>
      </c>
      <c r="S145" s="221">
        <v>0</v>
      </c>
      <c r="T145" s="222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3" t="s">
        <v>131</v>
      </c>
      <c r="AT145" s="223" t="s">
        <v>133</v>
      </c>
      <c r="AU145" s="223" t="s">
        <v>80</v>
      </c>
      <c r="AY145" s="18" t="s">
        <v>124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8" t="s">
        <v>78</v>
      </c>
      <c r="BK145" s="224">
        <f>ROUND(I145*H145,2)</f>
        <v>0</v>
      </c>
      <c r="BL145" s="18" t="s">
        <v>131</v>
      </c>
      <c r="BM145" s="223" t="s">
        <v>299</v>
      </c>
    </row>
    <row r="146" s="12" customFormat="1" ht="22.8" customHeight="1">
      <c r="A146" s="12"/>
      <c r="B146" s="197"/>
      <c r="C146" s="198"/>
      <c r="D146" s="199" t="s">
        <v>71</v>
      </c>
      <c r="E146" s="260" t="s">
        <v>300</v>
      </c>
      <c r="F146" s="260" t="s">
        <v>301</v>
      </c>
      <c r="G146" s="198"/>
      <c r="H146" s="198"/>
      <c r="I146" s="201"/>
      <c r="J146" s="261">
        <f>BK146</f>
        <v>0</v>
      </c>
      <c r="K146" s="198"/>
      <c r="L146" s="203"/>
      <c r="M146" s="204"/>
      <c r="N146" s="205"/>
      <c r="O146" s="205"/>
      <c r="P146" s="206">
        <f>SUM(P147:P164)</f>
        <v>0</v>
      </c>
      <c r="Q146" s="205"/>
      <c r="R146" s="206">
        <f>SUM(R147:R164)</f>
        <v>0</v>
      </c>
      <c r="S146" s="205"/>
      <c r="T146" s="207">
        <f>SUM(T147:T164)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8" t="s">
        <v>78</v>
      </c>
      <c r="AT146" s="209" t="s">
        <v>71</v>
      </c>
      <c r="AU146" s="209" t="s">
        <v>78</v>
      </c>
      <c r="AY146" s="208" t="s">
        <v>124</v>
      </c>
      <c r="BK146" s="210">
        <f>SUM(BK147:BK164)</f>
        <v>0</v>
      </c>
    </row>
    <row r="147" s="2" customFormat="1" ht="37.8" customHeight="1">
      <c r="A147" s="39"/>
      <c r="B147" s="40"/>
      <c r="C147" s="225" t="s">
        <v>302</v>
      </c>
      <c r="D147" s="225" t="s">
        <v>133</v>
      </c>
      <c r="E147" s="226" t="s">
        <v>303</v>
      </c>
      <c r="F147" s="227" t="s">
        <v>304</v>
      </c>
      <c r="G147" s="228" t="s">
        <v>128</v>
      </c>
      <c r="H147" s="229">
        <v>2</v>
      </c>
      <c r="I147" s="230"/>
      <c r="J147" s="231">
        <f>ROUND(I147*H147,2)</f>
        <v>0</v>
      </c>
      <c r="K147" s="227" t="s">
        <v>129</v>
      </c>
      <c r="L147" s="45"/>
      <c r="M147" s="232" t="s">
        <v>19</v>
      </c>
      <c r="N147" s="233" t="s">
        <v>43</v>
      </c>
      <c r="O147" s="85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3" t="s">
        <v>131</v>
      </c>
      <c r="AT147" s="223" t="s">
        <v>133</v>
      </c>
      <c r="AU147" s="223" t="s">
        <v>80</v>
      </c>
      <c r="AY147" s="18" t="s">
        <v>124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8" t="s">
        <v>78</v>
      </c>
      <c r="BK147" s="224">
        <f>ROUND(I147*H147,2)</f>
        <v>0</v>
      </c>
      <c r="BL147" s="18" t="s">
        <v>131</v>
      </c>
      <c r="BM147" s="223" t="s">
        <v>305</v>
      </c>
    </row>
    <row r="148" s="2" customFormat="1" ht="44.25" customHeight="1">
      <c r="A148" s="39"/>
      <c r="B148" s="40"/>
      <c r="C148" s="225" t="s">
        <v>306</v>
      </c>
      <c r="D148" s="225" t="s">
        <v>133</v>
      </c>
      <c r="E148" s="226" t="s">
        <v>307</v>
      </c>
      <c r="F148" s="227" t="s">
        <v>308</v>
      </c>
      <c r="G148" s="228" t="s">
        <v>128</v>
      </c>
      <c r="H148" s="229">
        <v>2</v>
      </c>
      <c r="I148" s="230"/>
      <c r="J148" s="231">
        <f>ROUND(I148*H148,2)</f>
        <v>0</v>
      </c>
      <c r="K148" s="227" t="s">
        <v>129</v>
      </c>
      <c r="L148" s="45"/>
      <c r="M148" s="232" t="s">
        <v>19</v>
      </c>
      <c r="N148" s="233" t="s">
        <v>43</v>
      </c>
      <c r="O148" s="85"/>
      <c r="P148" s="221">
        <f>O148*H148</f>
        <v>0</v>
      </c>
      <c r="Q148" s="221">
        <v>0</v>
      </c>
      <c r="R148" s="221">
        <f>Q148*H148</f>
        <v>0</v>
      </c>
      <c r="S148" s="221">
        <v>0</v>
      </c>
      <c r="T148" s="222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3" t="s">
        <v>131</v>
      </c>
      <c r="AT148" s="223" t="s">
        <v>133</v>
      </c>
      <c r="AU148" s="223" t="s">
        <v>80</v>
      </c>
      <c r="AY148" s="18" t="s">
        <v>124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8" t="s">
        <v>78</v>
      </c>
      <c r="BK148" s="224">
        <f>ROUND(I148*H148,2)</f>
        <v>0</v>
      </c>
      <c r="BL148" s="18" t="s">
        <v>131</v>
      </c>
      <c r="BM148" s="223" t="s">
        <v>309</v>
      </c>
    </row>
    <row r="149" s="2" customFormat="1">
      <c r="A149" s="39"/>
      <c r="B149" s="40"/>
      <c r="C149" s="41"/>
      <c r="D149" s="234" t="s">
        <v>161</v>
      </c>
      <c r="E149" s="41"/>
      <c r="F149" s="235" t="s">
        <v>310</v>
      </c>
      <c r="G149" s="41"/>
      <c r="H149" s="41"/>
      <c r="I149" s="236"/>
      <c r="J149" s="41"/>
      <c r="K149" s="41"/>
      <c r="L149" s="45"/>
      <c r="M149" s="237"/>
      <c r="N149" s="238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161</v>
      </c>
      <c r="AU149" s="18" t="s">
        <v>80</v>
      </c>
    </row>
    <row r="150" s="2" customFormat="1" ht="24.15" customHeight="1">
      <c r="A150" s="39"/>
      <c r="B150" s="40"/>
      <c r="C150" s="211" t="s">
        <v>311</v>
      </c>
      <c r="D150" s="211" t="s">
        <v>125</v>
      </c>
      <c r="E150" s="212" t="s">
        <v>312</v>
      </c>
      <c r="F150" s="213" t="s">
        <v>313</v>
      </c>
      <c r="G150" s="214" t="s">
        <v>128</v>
      </c>
      <c r="H150" s="215">
        <v>5</v>
      </c>
      <c r="I150" s="216"/>
      <c r="J150" s="217">
        <f>ROUND(I150*H150,2)</f>
        <v>0</v>
      </c>
      <c r="K150" s="213" t="s">
        <v>129</v>
      </c>
      <c r="L150" s="218"/>
      <c r="M150" s="219" t="s">
        <v>19</v>
      </c>
      <c r="N150" s="220" t="s">
        <v>43</v>
      </c>
      <c r="O150" s="85"/>
      <c r="P150" s="221">
        <f>O150*H150</f>
        <v>0</v>
      </c>
      <c r="Q150" s="221">
        <v>0</v>
      </c>
      <c r="R150" s="221">
        <f>Q150*H150</f>
        <v>0</v>
      </c>
      <c r="S150" s="221">
        <v>0</v>
      </c>
      <c r="T150" s="222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3" t="s">
        <v>130</v>
      </c>
      <c r="AT150" s="223" t="s">
        <v>125</v>
      </c>
      <c r="AU150" s="223" t="s">
        <v>80</v>
      </c>
      <c r="AY150" s="18" t="s">
        <v>124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8" t="s">
        <v>78</v>
      </c>
      <c r="BK150" s="224">
        <f>ROUND(I150*H150,2)</f>
        <v>0</v>
      </c>
      <c r="BL150" s="18" t="s">
        <v>131</v>
      </c>
      <c r="BM150" s="223" t="s">
        <v>314</v>
      </c>
    </row>
    <row r="151" s="2" customFormat="1" ht="24.15" customHeight="1">
      <c r="A151" s="39"/>
      <c r="B151" s="40"/>
      <c r="C151" s="211" t="s">
        <v>315</v>
      </c>
      <c r="D151" s="211" t="s">
        <v>125</v>
      </c>
      <c r="E151" s="212" t="s">
        <v>316</v>
      </c>
      <c r="F151" s="213" t="s">
        <v>317</v>
      </c>
      <c r="G151" s="214" t="s">
        <v>140</v>
      </c>
      <c r="H151" s="215">
        <v>24</v>
      </c>
      <c r="I151" s="216"/>
      <c r="J151" s="217">
        <f>ROUND(I151*H151,2)</f>
        <v>0</v>
      </c>
      <c r="K151" s="213" t="s">
        <v>129</v>
      </c>
      <c r="L151" s="218"/>
      <c r="M151" s="219" t="s">
        <v>19</v>
      </c>
      <c r="N151" s="220" t="s">
        <v>43</v>
      </c>
      <c r="O151" s="85"/>
      <c r="P151" s="221">
        <f>O151*H151</f>
        <v>0</v>
      </c>
      <c r="Q151" s="221">
        <v>0</v>
      </c>
      <c r="R151" s="221">
        <f>Q151*H151</f>
        <v>0</v>
      </c>
      <c r="S151" s="221">
        <v>0</v>
      </c>
      <c r="T151" s="222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3" t="s">
        <v>130</v>
      </c>
      <c r="AT151" s="223" t="s">
        <v>125</v>
      </c>
      <c r="AU151" s="223" t="s">
        <v>80</v>
      </c>
      <c r="AY151" s="18" t="s">
        <v>124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8" t="s">
        <v>78</v>
      </c>
      <c r="BK151" s="224">
        <f>ROUND(I151*H151,2)</f>
        <v>0</v>
      </c>
      <c r="BL151" s="18" t="s">
        <v>131</v>
      </c>
      <c r="BM151" s="223" t="s">
        <v>318</v>
      </c>
    </row>
    <row r="152" s="13" customFormat="1">
      <c r="A152" s="13"/>
      <c r="B152" s="239"/>
      <c r="C152" s="240"/>
      <c r="D152" s="234" t="s">
        <v>217</v>
      </c>
      <c r="E152" s="241" t="s">
        <v>19</v>
      </c>
      <c r="F152" s="242" t="s">
        <v>319</v>
      </c>
      <c r="G152" s="240"/>
      <c r="H152" s="241" t="s">
        <v>19</v>
      </c>
      <c r="I152" s="243"/>
      <c r="J152" s="240"/>
      <c r="K152" s="240"/>
      <c r="L152" s="244"/>
      <c r="M152" s="245"/>
      <c r="N152" s="246"/>
      <c r="O152" s="246"/>
      <c r="P152" s="246"/>
      <c r="Q152" s="246"/>
      <c r="R152" s="246"/>
      <c r="S152" s="246"/>
      <c r="T152" s="24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8" t="s">
        <v>217</v>
      </c>
      <c r="AU152" s="248" t="s">
        <v>80</v>
      </c>
      <c r="AV152" s="13" t="s">
        <v>78</v>
      </c>
      <c r="AW152" s="13" t="s">
        <v>33</v>
      </c>
      <c r="AX152" s="13" t="s">
        <v>72</v>
      </c>
      <c r="AY152" s="248" t="s">
        <v>124</v>
      </c>
    </row>
    <row r="153" s="14" customFormat="1">
      <c r="A153" s="14"/>
      <c r="B153" s="249"/>
      <c r="C153" s="250"/>
      <c r="D153" s="234" t="s">
        <v>217</v>
      </c>
      <c r="E153" s="251" t="s">
        <v>19</v>
      </c>
      <c r="F153" s="252" t="s">
        <v>320</v>
      </c>
      <c r="G153" s="250"/>
      <c r="H153" s="253">
        <v>24</v>
      </c>
      <c r="I153" s="254"/>
      <c r="J153" s="250"/>
      <c r="K153" s="250"/>
      <c r="L153" s="255"/>
      <c r="M153" s="256"/>
      <c r="N153" s="257"/>
      <c r="O153" s="257"/>
      <c r="P153" s="257"/>
      <c r="Q153" s="257"/>
      <c r="R153" s="257"/>
      <c r="S153" s="257"/>
      <c r="T153" s="25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9" t="s">
        <v>217</v>
      </c>
      <c r="AU153" s="259" t="s">
        <v>80</v>
      </c>
      <c r="AV153" s="14" t="s">
        <v>80</v>
      </c>
      <c r="AW153" s="14" t="s">
        <v>33</v>
      </c>
      <c r="AX153" s="14" t="s">
        <v>72</v>
      </c>
      <c r="AY153" s="259" t="s">
        <v>124</v>
      </c>
    </row>
    <row r="154" s="15" customFormat="1">
      <c r="A154" s="15"/>
      <c r="B154" s="262"/>
      <c r="C154" s="263"/>
      <c r="D154" s="234" t="s">
        <v>217</v>
      </c>
      <c r="E154" s="264" t="s">
        <v>19</v>
      </c>
      <c r="F154" s="265" t="s">
        <v>251</v>
      </c>
      <c r="G154" s="263"/>
      <c r="H154" s="266">
        <v>24</v>
      </c>
      <c r="I154" s="267"/>
      <c r="J154" s="263"/>
      <c r="K154" s="263"/>
      <c r="L154" s="268"/>
      <c r="M154" s="269"/>
      <c r="N154" s="270"/>
      <c r="O154" s="270"/>
      <c r="P154" s="270"/>
      <c r="Q154" s="270"/>
      <c r="R154" s="270"/>
      <c r="S154" s="270"/>
      <c r="T154" s="271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2" t="s">
        <v>217</v>
      </c>
      <c r="AU154" s="272" t="s">
        <v>80</v>
      </c>
      <c r="AV154" s="15" t="s">
        <v>131</v>
      </c>
      <c r="AW154" s="15" t="s">
        <v>33</v>
      </c>
      <c r="AX154" s="15" t="s">
        <v>78</v>
      </c>
      <c r="AY154" s="272" t="s">
        <v>124</v>
      </c>
    </row>
    <row r="155" s="2" customFormat="1" ht="37.8" customHeight="1">
      <c r="A155" s="39"/>
      <c r="B155" s="40"/>
      <c r="C155" s="225" t="s">
        <v>321</v>
      </c>
      <c r="D155" s="225" t="s">
        <v>133</v>
      </c>
      <c r="E155" s="226" t="s">
        <v>322</v>
      </c>
      <c r="F155" s="227" t="s">
        <v>323</v>
      </c>
      <c r="G155" s="228" t="s">
        <v>128</v>
      </c>
      <c r="H155" s="229">
        <v>2</v>
      </c>
      <c r="I155" s="230"/>
      <c r="J155" s="231">
        <f>ROUND(I155*H155,2)</f>
        <v>0</v>
      </c>
      <c r="K155" s="227" t="s">
        <v>129</v>
      </c>
      <c r="L155" s="45"/>
      <c r="M155" s="232" t="s">
        <v>19</v>
      </c>
      <c r="N155" s="233" t="s">
        <v>43</v>
      </c>
      <c r="O155" s="85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3" t="s">
        <v>131</v>
      </c>
      <c r="AT155" s="223" t="s">
        <v>133</v>
      </c>
      <c r="AU155" s="223" t="s">
        <v>80</v>
      </c>
      <c r="AY155" s="18" t="s">
        <v>124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8" t="s">
        <v>78</v>
      </c>
      <c r="BK155" s="224">
        <f>ROUND(I155*H155,2)</f>
        <v>0</v>
      </c>
      <c r="BL155" s="18" t="s">
        <v>131</v>
      </c>
      <c r="BM155" s="223" t="s">
        <v>324</v>
      </c>
    </row>
    <row r="156" s="2" customFormat="1" ht="49.05" customHeight="1">
      <c r="A156" s="39"/>
      <c r="B156" s="40"/>
      <c r="C156" s="225" t="s">
        <v>325</v>
      </c>
      <c r="D156" s="225" t="s">
        <v>133</v>
      </c>
      <c r="E156" s="226" t="s">
        <v>326</v>
      </c>
      <c r="F156" s="227" t="s">
        <v>327</v>
      </c>
      <c r="G156" s="228" t="s">
        <v>128</v>
      </c>
      <c r="H156" s="229">
        <v>2</v>
      </c>
      <c r="I156" s="230"/>
      <c r="J156" s="231">
        <f>ROUND(I156*H156,2)</f>
        <v>0</v>
      </c>
      <c r="K156" s="227" t="s">
        <v>129</v>
      </c>
      <c r="L156" s="45"/>
      <c r="M156" s="232" t="s">
        <v>19</v>
      </c>
      <c r="N156" s="233" t="s">
        <v>43</v>
      </c>
      <c r="O156" s="85"/>
      <c r="P156" s="221">
        <f>O156*H156</f>
        <v>0</v>
      </c>
      <c r="Q156" s="221">
        <v>0</v>
      </c>
      <c r="R156" s="221">
        <f>Q156*H156</f>
        <v>0</v>
      </c>
      <c r="S156" s="221">
        <v>0</v>
      </c>
      <c r="T156" s="222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3" t="s">
        <v>131</v>
      </c>
      <c r="AT156" s="223" t="s">
        <v>133</v>
      </c>
      <c r="AU156" s="223" t="s">
        <v>80</v>
      </c>
      <c r="AY156" s="18" t="s">
        <v>124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8" t="s">
        <v>78</v>
      </c>
      <c r="BK156" s="224">
        <f>ROUND(I156*H156,2)</f>
        <v>0</v>
      </c>
      <c r="BL156" s="18" t="s">
        <v>131</v>
      </c>
      <c r="BM156" s="223" t="s">
        <v>328</v>
      </c>
    </row>
    <row r="157" s="2" customFormat="1" ht="44.25" customHeight="1">
      <c r="A157" s="39"/>
      <c r="B157" s="40"/>
      <c r="C157" s="225" t="s">
        <v>329</v>
      </c>
      <c r="D157" s="225" t="s">
        <v>133</v>
      </c>
      <c r="E157" s="226" t="s">
        <v>330</v>
      </c>
      <c r="F157" s="227" t="s">
        <v>331</v>
      </c>
      <c r="G157" s="228" t="s">
        <v>128</v>
      </c>
      <c r="H157" s="229">
        <v>2</v>
      </c>
      <c r="I157" s="230"/>
      <c r="J157" s="231">
        <f>ROUND(I157*H157,2)</f>
        <v>0</v>
      </c>
      <c r="K157" s="227" t="s">
        <v>129</v>
      </c>
      <c r="L157" s="45"/>
      <c r="M157" s="232" t="s">
        <v>19</v>
      </c>
      <c r="N157" s="233" t="s">
        <v>43</v>
      </c>
      <c r="O157" s="85"/>
      <c r="P157" s="221">
        <f>O157*H157</f>
        <v>0</v>
      </c>
      <c r="Q157" s="221">
        <v>0</v>
      </c>
      <c r="R157" s="221">
        <f>Q157*H157</f>
        <v>0</v>
      </c>
      <c r="S157" s="221">
        <v>0</v>
      </c>
      <c r="T157" s="222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3" t="s">
        <v>131</v>
      </c>
      <c r="AT157" s="223" t="s">
        <v>133</v>
      </c>
      <c r="AU157" s="223" t="s">
        <v>80</v>
      </c>
      <c r="AY157" s="18" t="s">
        <v>124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8" t="s">
        <v>78</v>
      </c>
      <c r="BK157" s="224">
        <f>ROUND(I157*H157,2)</f>
        <v>0</v>
      </c>
      <c r="BL157" s="18" t="s">
        <v>131</v>
      </c>
      <c r="BM157" s="223" t="s">
        <v>332</v>
      </c>
    </row>
    <row r="158" s="2" customFormat="1" ht="37.8" customHeight="1">
      <c r="A158" s="39"/>
      <c r="B158" s="40"/>
      <c r="C158" s="225" t="s">
        <v>333</v>
      </c>
      <c r="D158" s="225" t="s">
        <v>133</v>
      </c>
      <c r="E158" s="226" t="s">
        <v>334</v>
      </c>
      <c r="F158" s="227" t="s">
        <v>335</v>
      </c>
      <c r="G158" s="228" t="s">
        <v>128</v>
      </c>
      <c r="H158" s="229">
        <v>1</v>
      </c>
      <c r="I158" s="230"/>
      <c r="J158" s="231">
        <f>ROUND(I158*H158,2)</f>
        <v>0</v>
      </c>
      <c r="K158" s="227" t="s">
        <v>129</v>
      </c>
      <c r="L158" s="45"/>
      <c r="M158" s="232" t="s">
        <v>19</v>
      </c>
      <c r="N158" s="233" t="s">
        <v>43</v>
      </c>
      <c r="O158" s="85"/>
      <c r="P158" s="221">
        <f>O158*H158</f>
        <v>0</v>
      </c>
      <c r="Q158" s="221">
        <v>0</v>
      </c>
      <c r="R158" s="221">
        <f>Q158*H158</f>
        <v>0</v>
      </c>
      <c r="S158" s="221">
        <v>0</v>
      </c>
      <c r="T158" s="222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3" t="s">
        <v>131</v>
      </c>
      <c r="AT158" s="223" t="s">
        <v>133</v>
      </c>
      <c r="AU158" s="223" t="s">
        <v>80</v>
      </c>
      <c r="AY158" s="18" t="s">
        <v>124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8" t="s">
        <v>78</v>
      </c>
      <c r="BK158" s="224">
        <f>ROUND(I158*H158,2)</f>
        <v>0</v>
      </c>
      <c r="BL158" s="18" t="s">
        <v>131</v>
      </c>
      <c r="BM158" s="223" t="s">
        <v>336</v>
      </c>
    </row>
    <row r="159" s="2" customFormat="1" ht="49.05" customHeight="1">
      <c r="A159" s="39"/>
      <c r="B159" s="40"/>
      <c r="C159" s="225" t="s">
        <v>337</v>
      </c>
      <c r="D159" s="225" t="s">
        <v>133</v>
      </c>
      <c r="E159" s="226" t="s">
        <v>338</v>
      </c>
      <c r="F159" s="227" t="s">
        <v>339</v>
      </c>
      <c r="G159" s="228" t="s">
        <v>128</v>
      </c>
      <c r="H159" s="229">
        <v>1</v>
      </c>
      <c r="I159" s="230"/>
      <c r="J159" s="231">
        <f>ROUND(I159*H159,2)</f>
        <v>0</v>
      </c>
      <c r="K159" s="227" t="s">
        <v>129</v>
      </c>
      <c r="L159" s="45"/>
      <c r="M159" s="232" t="s">
        <v>19</v>
      </c>
      <c r="N159" s="233" t="s">
        <v>43</v>
      </c>
      <c r="O159" s="85"/>
      <c r="P159" s="221">
        <f>O159*H159</f>
        <v>0</v>
      </c>
      <c r="Q159" s="221">
        <v>0</v>
      </c>
      <c r="R159" s="221">
        <f>Q159*H159</f>
        <v>0</v>
      </c>
      <c r="S159" s="221">
        <v>0</v>
      </c>
      <c r="T159" s="222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3" t="s">
        <v>131</v>
      </c>
      <c r="AT159" s="223" t="s">
        <v>133</v>
      </c>
      <c r="AU159" s="223" t="s">
        <v>80</v>
      </c>
      <c r="AY159" s="18" t="s">
        <v>124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8" t="s">
        <v>78</v>
      </c>
      <c r="BK159" s="224">
        <f>ROUND(I159*H159,2)</f>
        <v>0</v>
      </c>
      <c r="BL159" s="18" t="s">
        <v>131</v>
      </c>
      <c r="BM159" s="223" t="s">
        <v>340</v>
      </c>
    </row>
    <row r="160" s="2" customFormat="1" ht="44.25" customHeight="1">
      <c r="A160" s="39"/>
      <c r="B160" s="40"/>
      <c r="C160" s="225" t="s">
        <v>341</v>
      </c>
      <c r="D160" s="225" t="s">
        <v>133</v>
      </c>
      <c r="E160" s="226" t="s">
        <v>342</v>
      </c>
      <c r="F160" s="227" t="s">
        <v>343</v>
      </c>
      <c r="G160" s="228" t="s">
        <v>128</v>
      </c>
      <c r="H160" s="229">
        <v>1</v>
      </c>
      <c r="I160" s="230"/>
      <c r="J160" s="231">
        <f>ROUND(I160*H160,2)</f>
        <v>0</v>
      </c>
      <c r="K160" s="227" t="s">
        <v>129</v>
      </c>
      <c r="L160" s="45"/>
      <c r="M160" s="232" t="s">
        <v>19</v>
      </c>
      <c r="N160" s="233" t="s">
        <v>43</v>
      </c>
      <c r="O160" s="85"/>
      <c r="P160" s="221">
        <f>O160*H160</f>
        <v>0</v>
      </c>
      <c r="Q160" s="221">
        <v>0</v>
      </c>
      <c r="R160" s="221">
        <f>Q160*H160</f>
        <v>0</v>
      </c>
      <c r="S160" s="221">
        <v>0</v>
      </c>
      <c r="T160" s="222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3" t="s">
        <v>131</v>
      </c>
      <c r="AT160" s="223" t="s">
        <v>133</v>
      </c>
      <c r="AU160" s="223" t="s">
        <v>80</v>
      </c>
      <c r="AY160" s="18" t="s">
        <v>124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8" t="s">
        <v>78</v>
      </c>
      <c r="BK160" s="224">
        <f>ROUND(I160*H160,2)</f>
        <v>0</v>
      </c>
      <c r="BL160" s="18" t="s">
        <v>131</v>
      </c>
      <c r="BM160" s="223" t="s">
        <v>344</v>
      </c>
    </row>
    <row r="161" s="2" customFormat="1" ht="24.15" customHeight="1">
      <c r="A161" s="39"/>
      <c r="B161" s="40"/>
      <c r="C161" s="225" t="s">
        <v>345</v>
      </c>
      <c r="D161" s="225" t="s">
        <v>133</v>
      </c>
      <c r="E161" s="226" t="s">
        <v>346</v>
      </c>
      <c r="F161" s="227" t="s">
        <v>347</v>
      </c>
      <c r="G161" s="228" t="s">
        <v>128</v>
      </c>
      <c r="H161" s="229">
        <v>5</v>
      </c>
      <c r="I161" s="230"/>
      <c r="J161" s="231">
        <f>ROUND(I161*H161,2)</f>
        <v>0</v>
      </c>
      <c r="K161" s="227" t="s">
        <v>129</v>
      </c>
      <c r="L161" s="45"/>
      <c r="M161" s="232" t="s">
        <v>19</v>
      </c>
      <c r="N161" s="233" t="s">
        <v>43</v>
      </c>
      <c r="O161" s="85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3" t="s">
        <v>131</v>
      </c>
      <c r="AT161" s="223" t="s">
        <v>133</v>
      </c>
      <c r="AU161" s="223" t="s">
        <v>80</v>
      </c>
      <c r="AY161" s="18" t="s">
        <v>124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8" t="s">
        <v>78</v>
      </c>
      <c r="BK161" s="224">
        <f>ROUND(I161*H161,2)</f>
        <v>0</v>
      </c>
      <c r="BL161" s="18" t="s">
        <v>131</v>
      </c>
      <c r="BM161" s="223" t="s">
        <v>348</v>
      </c>
    </row>
    <row r="162" s="2" customFormat="1" ht="21.75" customHeight="1">
      <c r="A162" s="39"/>
      <c r="B162" s="40"/>
      <c r="C162" s="211" t="s">
        <v>349</v>
      </c>
      <c r="D162" s="211" t="s">
        <v>125</v>
      </c>
      <c r="E162" s="212" t="s">
        <v>350</v>
      </c>
      <c r="F162" s="213" t="s">
        <v>351</v>
      </c>
      <c r="G162" s="214" t="s">
        <v>128</v>
      </c>
      <c r="H162" s="215">
        <v>5</v>
      </c>
      <c r="I162" s="216"/>
      <c r="J162" s="217">
        <f>ROUND(I162*H162,2)</f>
        <v>0</v>
      </c>
      <c r="K162" s="213" t="s">
        <v>129</v>
      </c>
      <c r="L162" s="218"/>
      <c r="M162" s="219" t="s">
        <v>19</v>
      </c>
      <c r="N162" s="220" t="s">
        <v>43</v>
      </c>
      <c r="O162" s="85"/>
      <c r="P162" s="221">
        <f>O162*H162</f>
        <v>0</v>
      </c>
      <c r="Q162" s="221">
        <v>0</v>
      </c>
      <c r="R162" s="221">
        <f>Q162*H162</f>
        <v>0</v>
      </c>
      <c r="S162" s="221">
        <v>0</v>
      </c>
      <c r="T162" s="222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3" t="s">
        <v>130</v>
      </c>
      <c r="AT162" s="223" t="s">
        <v>125</v>
      </c>
      <c r="AU162" s="223" t="s">
        <v>80</v>
      </c>
      <c r="AY162" s="18" t="s">
        <v>124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8" t="s">
        <v>78</v>
      </c>
      <c r="BK162" s="224">
        <f>ROUND(I162*H162,2)</f>
        <v>0</v>
      </c>
      <c r="BL162" s="18" t="s">
        <v>131</v>
      </c>
      <c r="BM162" s="223" t="s">
        <v>352</v>
      </c>
    </row>
    <row r="163" s="2" customFormat="1" ht="24.15" customHeight="1">
      <c r="A163" s="39"/>
      <c r="B163" s="40"/>
      <c r="C163" s="225" t="s">
        <v>353</v>
      </c>
      <c r="D163" s="225" t="s">
        <v>133</v>
      </c>
      <c r="E163" s="226" t="s">
        <v>354</v>
      </c>
      <c r="F163" s="227" t="s">
        <v>355</v>
      </c>
      <c r="G163" s="228" t="s">
        <v>128</v>
      </c>
      <c r="H163" s="229">
        <v>3</v>
      </c>
      <c r="I163" s="230"/>
      <c r="J163" s="231">
        <f>ROUND(I163*H163,2)</f>
        <v>0</v>
      </c>
      <c r="K163" s="227" t="s">
        <v>129</v>
      </c>
      <c r="L163" s="45"/>
      <c r="M163" s="232" t="s">
        <v>19</v>
      </c>
      <c r="N163" s="233" t="s">
        <v>43</v>
      </c>
      <c r="O163" s="85"/>
      <c r="P163" s="221">
        <f>O163*H163</f>
        <v>0</v>
      </c>
      <c r="Q163" s="221">
        <v>0</v>
      </c>
      <c r="R163" s="221">
        <f>Q163*H163</f>
        <v>0</v>
      </c>
      <c r="S163" s="221">
        <v>0</v>
      </c>
      <c r="T163" s="222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3" t="s">
        <v>131</v>
      </c>
      <c r="AT163" s="223" t="s">
        <v>133</v>
      </c>
      <c r="AU163" s="223" t="s">
        <v>80</v>
      </c>
      <c r="AY163" s="18" t="s">
        <v>124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8" t="s">
        <v>78</v>
      </c>
      <c r="BK163" s="224">
        <f>ROUND(I163*H163,2)</f>
        <v>0</v>
      </c>
      <c r="BL163" s="18" t="s">
        <v>131</v>
      </c>
      <c r="BM163" s="223" t="s">
        <v>356</v>
      </c>
    </row>
    <row r="164" s="2" customFormat="1" ht="16.5" customHeight="1">
      <c r="A164" s="39"/>
      <c r="B164" s="40"/>
      <c r="C164" s="225" t="s">
        <v>357</v>
      </c>
      <c r="D164" s="225" t="s">
        <v>133</v>
      </c>
      <c r="E164" s="226" t="s">
        <v>358</v>
      </c>
      <c r="F164" s="227" t="s">
        <v>359</v>
      </c>
      <c r="G164" s="228" t="s">
        <v>128</v>
      </c>
      <c r="H164" s="229">
        <v>5</v>
      </c>
      <c r="I164" s="230"/>
      <c r="J164" s="231">
        <f>ROUND(I164*H164,2)</f>
        <v>0</v>
      </c>
      <c r="K164" s="227" t="s">
        <v>141</v>
      </c>
      <c r="L164" s="45"/>
      <c r="M164" s="232" t="s">
        <v>19</v>
      </c>
      <c r="N164" s="233" t="s">
        <v>43</v>
      </c>
      <c r="O164" s="85"/>
      <c r="P164" s="221">
        <f>O164*H164</f>
        <v>0</v>
      </c>
      <c r="Q164" s="221">
        <v>0</v>
      </c>
      <c r="R164" s="221">
        <f>Q164*H164</f>
        <v>0</v>
      </c>
      <c r="S164" s="221">
        <v>0</v>
      </c>
      <c r="T164" s="222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3" t="s">
        <v>131</v>
      </c>
      <c r="AT164" s="223" t="s">
        <v>133</v>
      </c>
      <c r="AU164" s="223" t="s">
        <v>80</v>
      </c>
      <c r="AY164" s="18" t="s">
        <v>124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8" t="s">
        <v>78</v>
      </c>
      <c r="BK164" s="224">
        <f>ROUND(I164*H164,2)</f>
        <v>0</v>
      </c>
      <c r="BL164" s="18" t="s">
        <v>131</v>
      </c>
      <c r="BM164" s="223" t="s">
        <v>360</v>
      </c>
    </row>
    <row r="165" s="12" customFormat="1" ht="22.8" customHeight="1">
      <c r="A165" s="12"/>
      <c r="B165" s="197"/>
      <c r="C165" s="198"/>
      <c r="D165" s="199" t="s">
        <v>71</v>
      </c>
      <c r="E165" s="260" t="s">
        <v>361</v>
      </c>
      <c r="F165" s="260" t="s">
        <v>362</v>
      </c>
      <c r="G165" s="198"/>
      <c r="H165" s="198"/>
      <c r="I165" s="201"/>
      <c r="J165" s="261">
        <f>BK165</f>
        <v>0</v>
      </c>
      <c r="K165" s="198"/>
      <c r="L165" s="203"/>
      <c r="M165" s="204"/>
      <c r="N165" s="205"/>
      <c r="O165" s="205"/>
      <c r="P165" s="206">
        <f>SUM(P166:P176)</f>
        <v>0</v>
      </c>
      <c r="Q165" s="205"/>
      <c r="R165" s="206">
        <f>SUM(R166:R176)</f>
        <v>0</v>
      </c>
      <c r="S165" s="205"/>
      <c r="T165" s="207">
        <f>SUM(T166:T176)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8" t="s">
        <v>78</v>
      </c>
      <c r="AT165" s="209" t="s">
        <v>71</v>
      </c>
      <c r="AU165" s="209" t="s">
        <v>78</v>
      </c>
      <c r="AY165" s="208" t="s">
        <v>124</v>
      </c>
      <c r="BK165" s="210">
        <f>SUM(BK166:BK176)</f>
        <v>0</v>
      </c>
    </row>
    <row r="166" s="2" customFormat="1" ht="24.15" customHeight="1">
      <c r="A166" s="39"/>
      <c r="B166" s="40"/>
      <c r="C166" s="211" t="s">
        <v>363</v>
      </c>
      <c r="D166" s="211" t="s">
        <v>125</v>
      </c>
      <c r="E166" s="212" t="s">
        <v>364</v>
      </c>
      <c r="F166" s="213" t="s">
        <v>365</v>
      </c>
      <c r="G166" s="214" t="s">
        <v>128</v>
      </c>
      <c r="H166" s="215">
        <v>14</v>
      </c>
      <c r="I166" s="216"/>
      <c r="J166" s="217">
        <f>ROUND(I166*H166,2)</f>
        <v>0</v>
      </c>
      <c r="K166" s="213" t="s">
        <v>129</v>
      </c>
      <c r="L166" s="218"/>
      <c r="M166" s="219" t="s">
        <v>19</v>
      </c>
      <c r="N166" s="220" t="s">
        <v>43</v>
      </c>
      <c r="O166" s="85"/>
      <c r="P166" s="221">
        <f>O166*H166</f>
        <v>0</v>
      </c>
      <c r="Q166" s="221">
        <v>0</v>
      </c>
      <c r="R166" s="221">
        <f>Q166*H166</f>
        <v>0</v>
      </c>
      <c r="S166" s="221">
        <v>0</v>
      </c>
      <c r="T166" s="222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3" t="s">
        <v>130</v>
      </c>
      <c r="AT166" s="223" t="s">
        <v>125</v>
      </c>
      <c r="AU166" s="223" t="s">
        <v>80</v>
      </c>
      <c r="AY166" s="18" t="s">
        <v>124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8" t="s">
        <v>78</v>
      </c>
      <c r="BK166" s="224">
        <f>ROUND(I166*H166,2)</f>
        <v>0</v>
      </c>
      <c r="BL166" s="18" t="s">
        <v>131</v>
      </c>
      <c r="BM166" s="223" t="s">
        <v>366</v>
      </c>
    </row>
    <row r="167" s="2" customFormat="1" ht="24.15" customHeight="1">
      <c r="A167" s="39"/>
      <c r="B167" s="40"/>
      <c r="C167" s="211" t="s">
        <v>367</v>
      </c>
      <c r="D167" s="211" t="s">
        <v>125</v>
      </c>
      <c r="E167" s="212" t="s">
        <v>368</v>
      </c>
      <c r="F167" s="213" t="s">
        <v>369</v>
      </c>
      <c r="G167" s="214" t="s">
        <v>128</v>
      </c>
      <c r="H167" s="215">
        <v>3</v>
      </c>
      <c r="I167" s="216"/>
      <c r="J167" s="217">
        <f>ROUND(I167*H167,2)</f>
        <v>0</v>
      </c>
      <c r="K167" s="213" t="s">
        <v>129</v>
      </c>
      <c r="L167" s="218"/>
      <c r="M167" s="219" t="s">
        <v>19</v>
      </c>
      <c r="N167" s="220" t="s">
        <v>43</v>
      </c>
      <c r="O167" s="85"/>
      <c r="P167" s="221">
        <f>O167*H167</f>
        <v>0</v>
      </c>
      <c r="Q167" s="221">
        <v>0</v>
      </c>
      <c r="R167" s="221">
        <f>Q167*H167</f>
        <v>0</v>
      </c>
      <c r="S167" s="221">
        <v>0</v>
      </c>
      <c r="T167" s="222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3" t="s">
        <v>130</v>
      </c>
      <c r="AT167" s="223" t="s">
        <v>125</v>
      </c>
      <c r="AU167" s="223" t="s">
        <v>80</v>
      </c>
      <c r="AY167" s="18" t="s">
        <v>124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8" t="s">
        <v>78</v>
      </c>
      <c r="BK167" s="224">
        <f>ROUND(I167*H167,2)</f>
        <v>0</v>
      </c>
      <c r="BL167" s="18" t="s">
        <v>131</v>
      </c>
      <c r="BM167" s="223" t="s">
        <v>370</v>
      </c>
    </row>
    <row r="168" s="2" customFormat="1" ht="24.15" customHeight="1">
      <c r="A168" s="39"/>
      <c r="B168" s="40"/>
      <c r="C168" s="211" t="s">
        <v>371</v>
      </c>
      <c r="D168" s="211" t="s">
        <v>125</v>
      </c>
      <c r="E168" s="212" t="s">
        <v>372</v>
      </c>
      <c r="F168" s="213" t="s">
        <v>373</v>
      </c>
      <c r="G168" s="214" t="s">
        <v>128</v>
      </c>
      <c r="H168" s="215">
        <v>14</v>
      </c>
      <c r="I168" s="216"/>
      <c r="J168" s="217">
        <f>ROUND(I168*H168,2)</f>
        <v>0</v>
      </c>
      <c r="K168" s="213" t="s">
        <v>129</v>
      </c>
      <c r="L168" s="218"/>
      <c r="M168" s="219" t="s">
        <v>19</v>
      </c>
      <c r="N168" s="220" t="s">
        <v>43</v>
      </c>
      <c r="O168" s="85"/>
      <c r="P168" s="221">
        <f>O168*H168</f>
        <v>0</v>
      </c>
      <c r="Q168" s="221">
        <v>0</v>
      </c>
      <c r="R168" s="221">
        <f>Q168*H168</f>
        <v>0</v>
      </c>
      <c r="S168" s="221">
        <v>0</v>
      </c>
      <c r="T168" s="222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3" t="s">
        <v>130</v>
      </c>
      <c r="AT168" s="223" t="s">
        <v>125</v>
      </c>
      <c r="AU168" s="223" t="s">
        <v>80</v>
      </c>
      <c r="AY168" s="18" t="s">
        <v>124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8" t="s">
        <v>78</v>
      </c>
      <c r="BK168" s="224">
        <f>ROUND(I168*H168,2)</f>
        <v>0</v>
      </c>
      <c r="BL168" s="18" t="s">
        <v>131</v>
      </c>
      <c r="BM168" s="223" t="s">
        <v>374</v>
      </c>
    </row>
    <row r="169" s="2" customFormat="1" ht="24.15" customHeight="1">
      <c r="A169" s="39"/>
      <c r="B169" s="40"/>
      <c r="C169" s="211" t="s">
        <v>375</v>
      </c>
      <c r="D169" s="211" t="s">
        <v>125</v>
      </c>
      <c r="E169" s="212" t="s">
        <v>376</v>
      </c>
      <c r="F169" s="213" t="s">
        <v>377</v>
      </c>
      <c r="G169" s="214" t="s">
        <v>128</v>
      </c>
      <c r="H169" s="215">
        <v>3</v>
      </c>
      <c r="I169" s="216"/>
      <c r="J169" s="217">
        <f>ROUND(I169*H169,2)</f>
        <v>0</v>
      </c>
      <c r="K169" s="213" t="s">
        <v>129</v>
      </c>
      <c r="L169" s="218"/>
      <c r="M169" s="219" t="s">
        <v>19</v>
      </c>
      <c r="N169" s="220" t="s">
        <v>43</v>
      </c>
      <c r="O169" s="85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3" t="s">
        <v>130</v>
      </c>
      <c r="AT169" s="223" t="s">
        <v>125</v>
      </c>
      <c r="AU169" s="223" t="s">
        <v>80</v>
      </c>
      <c r="AY169" s="18" t="s">
        <v>124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8" t="s">
        <v>78</v>
      </c>
      <c r="BK169" s="224">
        <f>ROUND(I169*H169,2)</f>
        <v>0</v>
      </c>
      <c r="BL169" s="18" t="s">
        <v>131</v>
      </c>
      <c r="BM169" s="223" t="s">
        <v>378</v>
      </c>
    </row>
    <row r="170" s="2" customFormat="1" ht="24.15" customHeight="1">
      <c r="A170" s="39"/>
      <c r="B170" s="40"/>
      <c r="C170" s="211" t="s">
        <v>379</v>
      </c>
      <c r="D170" s="211" t="s">
        <v>125</v>
      </c>
      <c r="E170" s="212" t="s">
        <v>380</v>
      </c>
      <c r="F170" s="213" t="s">
        <v>381</v>
      </c>
      <c r="G170" s="214" t="s">
        <v>128</v>
      </c>
      <c r="H170" s="215">
        <v>17</v>
      </c>
      <c r="I170" s="216"/>
      <c r="J170" s="217">
        <f>ROUND(I170*H170,2)</f>
        <v>0</v>
      </c>
      <c r="K170" s="213" t="s">
        <v>129</v>
      </c>
      <c r="L170" s="218"/>
      <c r="M170" s="219" t="s">
        <v>19</v>
      </c>
      <c r="N170" s="220" t="s">
        <v>43</v>
      </c>
      <c r="O170" s="85"/>
      <c r="P170" s="221">
        <f>O170*H170</f>
        <v>0</v>
      </c>
      <c r="Q170" s="221">
        <v>0</v>
      </c>
      <c r="R170" s="221">
        <f>Q170*H170</f>
        <v>0</v>
      </c>
      <c r="S170" s="221">
        <v>0</v>
      </c>
      <c r="T170" s="222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3" t="s">
        <v>130</v>
      </c>
      <c r="AT170" s="223" t="s">
        <v>125</v>
      </c>
      <c r="AU170" s="223" t="s">
        <v>80</v>
      </c>
      <c r="AY170" s="18" t="s">
        <v>124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8" t="s">
        <v>78</v>
      </c>
      <c r="BK170" s="224">
        <f>ROUND(I170*H170,2)</f>
        <v>0</v>
      </c>
      <c r="BL170" s="18" t="s">
        <v>131</v>
      </c>
      <c r="BM170" s="223" t="s">
        <v>382</v>
      </c>
    </row>
    <row r="171" s="2" customFormat="1" ht="24.15" customHeight="1">
      <c r="A171" s="39"/>
      <c r="B171" s="40"/>
      <c r="C171" s="211" t="s">
        <v>383</v>
      </c>
      <c r="D171" s="211" t="s">
        <v>125</v>
      </c>
      <c r="E171" s="212" t="s">
        <v>384</v>
      </c>
      <c r="F171" s="213" t="s">
        <v>385</v>
      </c>
      <c r="G171" s="214" t="s">
        <v>128</v>
      </c>
      <c r="H171" s="215">
        <v>17</v>
      </c>
      <c r="I171" s="216"/>
      <c r="J171" s="217">
        <f>ROUND(I171*H171,2)</f>
        <v>0</v>
      </c>
      <c r="K171" s="213" t="s">
        <v>129</v>
      </c>
      <c r="L171" s="218"/>
      <c r="M171" s="219" t="s">
        <v>19</v>
      </c>
      <c r="N171" s="220" t="s">
        <v>43</v>
      </c>
      <c r="O171" s="85"/>
      <c r="P171" s="221">
        <f>O171*H171</f>
        <v>0</v>
      </c>
      <c r="Q171" s="221">
        <v>0</v>
      </c>
      <c r="R171" s="221">
        <f>Q171*H171</f>
        <v>0</v>
      </c>
      <c r="S171" s="221">
        <v>0</v>
      </c>
      <c r="T171" s="222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3" t="s">
        <v>130</v>
      </c>
      <c r="AT171" s="223" t="s">
        <v>125</v>
      </c>
      <c r="AU171" s="223" t="s">
        <v>80</v>
      </c>
      <c r="AY171" s="18" t="s">
        <v>124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8" t="s">
        <v>78</v>
      </c>
      <c r="BK171" s="224">
        <f>ROUND(I171*H171,2)</f>
        <v>0</v>
      </c>
      <c r="BL171" s="18" t="s">
        <v>131</v>
      </c>
      <c r="BM171" s="223" t="s">
        <v>386</v>
      </c>
    </row>
    <row r="172" s="2" customFormat="1" ht="24.15" customHeight="1">
      <c r="A172" s="39"/>
      <c r="B172" s="40"/>
      <c r="C172" s="211" t="s">
        <v>387</v>
      </c>
      <c r="D172" s="211" t="s">
        <v>125</v>
      </c>
      <c r="E172" s="212" t="s">
        <v>388</v>
      </c>
      <c r="F172" s="213" t="s">
        <v>389</v>
      </c>
      <c r="G172" s="214" t="s">
        <v>128</v>
      </c>
      <c r="H172" s="215">
        <v>17</v>
      </c>
      <c r="I172" s="216"/>
      <c r="J172" s="217">
        <f>ROUND(I172*H172,2)</f>
        <v>0</v>
      </c>
      <c r="K172" s="213" t="s">
        <v>129</v>
      </c>
      <c r="L172" s="218"/>
      <c r="M172" s="219" t="s">
        <v>19</v>
      </c>
      <c r="N172" s="220" t="s">
        <v>43</v>
      </c>
      <c r="O172" s="85"/>
      <c r="P172" s="221">
        <f>O172*H172</f>
        <v>0</v>
      </c>
      <c r="Q172" s="221">
        <v>0</v>
      </c>
      <c r="R172" s="221">
        <f>Q172*H172</f>
        <v>0</v>
      </c>
      <c r="S172" s="221">
        <v>0</v>
      </c>
      <c r="T172" s="222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3" t="s">
        <v>130</v>
      </c>
      <c r="AT172" s="223" t="s">
        <v>125</v>
      </c>
      <c r="AU172" s="223" t="s">
        <v>80</v>
      </c>
      <c r="AY172" s="18" t="s">
        <v>124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8" t="s">
        <v>78</v>
      </c>
      <c r="BK172" s="224">
        <f>ROUND(I172*H172,2)</f>
        <v>0</v>
      </c>
      <c r="BL172" s="18" t="s">
        <v>131</v>
      </c>
      <c r="BM172" s="223" t="s">
        <v>390</v>
      </c>
    </row>
    <row r="173" s="2" customFormat="1" ht="37.8" customHeight="1">
      <c r="A173" s="39"/>
      <c r="B173" s="40"/>
      <c r="C173" s="225" t="s">
        <v>391</v>
      </c>
      <c r="D173" s="225" t="s">
        <v>133</v>
      </c>
      <c r="E173" s="226" t="s">
        <v>392</v>
      </c>
      <c r="F173" s="227" t="s">
        <v>393</v>
      </c>
      <c r="G173" s="228" t="s">
        <v>128</v>
      </c>
      <c r="H173" s="229">
        <v>17</v>
      </c>
      <c r="I173" s="230"/>
      <c r="J173" s="231">
        <f>ROUND(I173*H173,2)</f>
        <v>0</v>
      </c>
      <c r="K173" s="227" t="s">
        <v>129</v>
      </c>
      <c r="L173" s="45"/>
      <c r="M173" s="232" t="s">
        <v>19</v>
      </c>
      <c r="N173" s="233" t="s">
        <v>43</v>
      </c>
      <c r="O173" s="85"/>
      <c r="P173" s="221">
        <f>O173*H173</f>
        <v>0</v>
      </c>
      <c r="Q173" s="221">
        <v>0</v>
      </c>
      <c r="R173" s="221">
        <f>Q173*H173</f>
        <v>0</v>
      </c>
      <c r="S173" s="221">
        <v>0</v>
      </c>
      <c r="T173" s="222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3" t="s">
        <v>131</v>
      </c>
      <c r="AT173" s="223" t="s">
        <v>133</v>
      </c>
      <c r="AU173" s="223" t="s">
        <v>80</v>
      </c>
      <c r="AY173" s="18" t="s">
        <v>124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8" t="s">
        <v>78</v>
      </c>
      <c r="BK173" s="224">
        <f>ROUND(I173*H173,2)</f>
        <v>0</v>
      </c>
      <c r="BL173" s="18" t="s">
        <v>131</v>
      </c>
      <c r="BM173" s="223" t="s">
        <v>394</v>
      </c>
    </row>
    <row r="174" s="2" customFormat="1" ht="24.15" customHeight="1">
      <c r="A174" s="39"/>
      <c r="B174" s="40"/>
      <c r="C174" s="211" t="s">
        <v>395</v>
      </c>
      <c r="D174" s="211" t="s">
        <v>125</v>
      </c>
      <c r="E174" s="212" t="s">
        <v>396</v>
      </c>
      <c r="F174" s="213" t="s">
        <v>397</v>
      </c>
      <c r="G174" s="214" t="s">
        <v>128</v>
      </c>
      <c r="H174" s="215">
        <v>1</v>
      </c>
      <c r="I174" s="216"/>
      <c r="J174" s="217">
        <f>ROUND(I174*H174,2)</f>
        <v>0</v>
      </c>
      <c r="K174" s="213" t="s">
        <v>129</v>
      </c>
      <c r="L174" s="218"/>
      <c r="M174" s="219" t="s">
        <v>19</v>
      </c>
      <c r="N174" s="220" t="s">
        <v>43</v>
      </c>
      <c r="O174" s="85"/>
      <c r="P174" s="221">
        <f>O174*H174</f>
        <v>0</v>
      </c>
      <c r="Q174" s="221">
        <v>0</v>
      </c>
      <c r="R174" s="221">
        <f>Q174*H174</f>
        <v>0</v>
      </c>
      <c r="S174" s="221">
        <v>0</v>
      </c>
      <c r="T174" s="222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3" t="s">
        <v>130</v>
      </c>
      <c r="AT174" s="223" t="s">
        <v>125</v>
      </c>
      <c r="AU174" s="223" t="s">
        <v>80</v>
      </c>
      <c r="AY174" s="18" t="s">
        <v>124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8" t="s">
        <v>78</v>
      </c>
      <c r="BK174" s="224">
        <f>ROUND(I174*H174,2)</f>
        <v>0</v>
      </c>
      <c r="BL174" s="18" t="s">
        <v>131</v>
      </c>
      <c r="BM174" s="223" t="s">
        <v>398</v>
      </c>
    </row>
    <row r="175" s="2" customFormat="1" ht="66.75" customHeight="1">
      <c r="A175" s="39"/>
      <c r="B175" s="40"/>
      <c r="C175" s="211" t="s">
        <v>399</v>
      </c>
      <c r="D175" s="211" t="s">
        <v>125</v>
      </c>
      <c r="E175" s="212" t="s">
        <v>400</v>
      </c>
      <c r="F175" s="213" t="s">
        <v>401</v>
      </c>
      <c r="G175" s="214" t="s">
        <v>128</v>
      </c>
      <c r="H175" s="215">
        <v>2</v>
      </c>
      <c r="I175" s="216"/>
      <c r="J175" s="217">
        <f>ROUND(I175*H175,2)</f>
        <v>0</v>
      </c>
      <c r="K175" s="213" t="s">
        <v>141</v>
      </c>
      <c r="L175" s="218"/>
      <c r="M175" s="219" t="s">
        <v>19</v>
      </c>
      <c r="N175" s="220" t="s">
        <v>43</v>
      </c>
      <c r="O175" s="85"/>
      <c r="P175" s="221">
        <f>O175*H175</f>
        <v>0</v>
      </c>
      <c r="Q175" s="221">
        <v>0</v>
      </c>
      <c r="R175" s="221">
        <f>Q175*H175</f>
        <v>0</v>
      </c>
      <c r="S175" s="221">
        <v>0</v>
      </c>
      <c r="T175" s="222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3" t="s">
        <v>130</v>
      </c>
      <c r="AT175" s="223" t="s">
        <v>125</v>
      </c>
      <c r="AU175" s="223" t="s">
        <v>80</v>
      </c>
      <c r="AY175" s="18" t="s">
        <v>124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8" t="s">
        <v>78</v>
      </c>
      <c r="BK175" s="224">
        <f>ROUND(I175*H175,2)</f>
        <v>0</v>
      </c>
      <c r="BL175" s="18" t="s">
        <v>131</v>
      </c>
      <c r="BM175" s="223" t="s">
        <v>402</v>
      </c>
    </row>
    <row r="176" s="2" customFormat="1" ht="37.8" customHeight="1">
      <c r="A176" s="39"/>
      <c r="B176" s="40"/>
      <c r="C176" s="225" t="s">
        <v>403</v>
      </c>
      <c r="D176" s="225" t="s">
        <v>133</v>
      </c>
      <c r="E176" s="226" t="s">
        <v>404</v>
      </c>
      <c r="F176" s="227" t="s">
        <v>405</v>
      </c>
      <c r="G176" s="228" t="s">
        <v>128</v>
      </c>
      <c r="H176" s="229">
        <v>2</v>
      </c>
      <c r="I176" s="230"/>
      <c r="J176" s="231">
        <f>ROUND(I176*H176,2)</f>
        <v>0</v>
      </c>
      <c r="K176" s="227" t="s">
        <v>141</v>
      </c>
      <c r="L176" s="45"/>
      <c r="M176" s="232" t="s">
        <v>19</v>
      </c>
      <c r="N176" s="233" t="s">
        <v>43</v>
      </c>
      <c r="O176" s="85"/>
      <c r="P176" s="221">
        <f>O176*H176</f>
        <v>0</v>
      </c>
      <c r="Q176" s="221">
        <v>0</v>
      </c>
      <c r="R176" s="221">
        <f>Q176*H176</f>
        <v>0</v>
      </c>
      <c r="S176" s="221">
        <v>0</v>
      </c>
      <c r="T176" s="222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3" t="s">
        <v>131</v>
      </c>
      <c r="AT176" s="223" t="s">
        <v>133</v>
      </c>
      <c r="AU176" s="223" t="s">
        <v>80</v>
      </c>
      <c r="AY176" s="18" t="s">
        <v>124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8" t="s">
        <v>78</v>
      </c>
      <c r="BK176" s="224">
        <f>ROUND(I176*H176,2)</f>
        <v>0</v>
      </c>
      <c r="BL176" s="18" t="s">
        <v>131</v>
      </c>
      <c r="BM176" s="223" t="s">
        <v>406</v>
      </c>
    </row>
    <row r="177" s="12" customFormat="1" ht="25.92" customHeight="1">
      <c r="A177" s="12"/>
      <c r="B177" s="197"/>
      <c r="C177" s="198"/>
      <c r="D177" s="199" t="s">
        <v>71</v>
      </c>
      <c r="E177" s="200" t="s">
        <v>407</v>
      </c>
      <c r="F177" s="200" t="s">
        <v>408</v>
      </c>
      <c r="G177" s="198"/>
      <c r="H177" s="198"/>
      <c r="I177" s="201"/>
      <c r="J177" s="202">
        <f>BK177</f>
        <v>0</v>
      </c>
      <c r="K177" s="198"/>
      <c r="L177" s="203"/>
      <c r="M177" s="204"/>
      <c r="N177" s="205"/>
      <c r="O177" s="205"/>
      <c r="P177" s="206">
        <f>P178+SUM(P179:P204)</f>
        <v>0</v>
      </c>
      <c r="Q177" s="205"/>
      <c r="R177" s="206">
        <f>R178+SUM(R179:R204)</f>
        <v>0</v>
      </c>
      <c r="S177" s="205"/>
      <c r="T177" s="207">
        <f>T178+SUM(T179:T204)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8" t="s">
        <v>78</v>
      </c>
      <c r="AT177" s="209" t="s">
        <v>71</v>
      </c>
      <c r="AU177" s="209" t="s">
        <v>72</v>
      </c>
      <c r="AY177" s="208" t="s">
        <v>124</v>
      </c>
      <c r="BK177" s="210">
        <f>BK178+SUM(BK179:BK204)</f>
        <v>0</v>
      </c>
    </row>
    <row r="178" s="2" customFormat="1" ht="24.15" customHeight="1">
      <c r="A178" s="39"/>
      <c r="B178" s="40"/>
      <c r="C178" s="211" t="s">
        <v>409</v>
      </c>
      <c r="D178" s="211" t="s">
        <v>125</v>
      </c>
      <c r="E178" s="212" t="s">
        <v>410</v>
      </c>
      <c r="F178" s="213" t="s">
        <v>411</v>
      </c>
      <c r="G178" s="214" t="s">
        <v>128</v>
      </c>
      <c r="H178" s="215">
        <v>2</v>
      </c>
      <c r="I178" s="216"/>
      <c r="J178" s="217">
        <f>ROUND(I178*H178,2)</f>
        <v>0</v>
      </c>
      <c r="K178" s="213" t="s">
        <v>129</v>
      </c>
      <c r="L178" s="218"/>
      <c r="M178" s="219" t="s">
        <v>19</v>
      </c>
      <c r="N178" s="220" t="s">
        <v>43</v>
      </c>
      <c r="O178" s="85"/>
      <c r="P178" s="221">
        <f>O178*H178</f>
        <v>0</v>
      </c>
      <c r="Q178" s="221">
        <v>0</v>
      </c>
      <c r="R178" s="221">
        <f>Q178*H178</f>
        <v>0</v>
      </c>
      <c r="S178" s="221">
        <v>0</v>
      </c>
      <c r="T178" s="222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3" t="s">
        <v>130</v>
      </c>
      <c r="AT178" s="223" t="s">
        <v>125</v>
      </c>
      <c r="AU178" s="223" t="s">
        <v>78</v>
      </c>
      <c r="AY178" s="18" t="s">
        <v>124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8" t="s">
        <v>78</v>
      </c>
      <c r="BK178" s="224">
        <f>ROUND(I178*H178,2)</f>
        <v>0</v>
      </c>
      <c r="BL178" s="18" t="s">
        <v>131</v>
      </c>
      <c r="BM178" s="223" t="s">
        <v>412</v>
      </c>
    </row>
    <row r="179" s="2" customFormat="1" ht="21.75" customHeight="1">
      <c r="A179" s="39"/>
      <c r="B179" s="40"/>
      <c r="C179" s="211" t="s">
        <v>413</v>
      </c>
      <c r="D179" s="211" t="s">
        <v>125</v>
      </c>
      <c r="E179" s="212" t="s">
        <v>414</v>
      </c>
      <c r="F179" s="213" t="s">
        <v>415</v>
      </c>
      <c r="G179" s="214" t="s">
        <v>128</v>
      </c>
      <c r="H179" s="215">
        <v>1</v>
      </c>
      <c r="I179" s="216"/>
      <c r="J179" s="217">
        <f>ROUND(I179*H179,2)</f>
        <v>0</v>
      </c>
      <c r="K179" s="213" t="s">
        <v>129</v>
      </c>
      <c r="L179" s="218"/>
      <c r="M179" s="219" t="s">
        <v>19</v>
      </c>
      <c r="N179" s="220" t="s">
        <v>43</v>
      </c>
      <c r="O179" s="85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3" t="s">
        <v>130</v>
      </c>
      <c r="AT179" s="223" t="s">
        <v>125</v>
      </c>
      <c r="AU179" s="223" t="s">
        <v>78</v>
      </c>
      <c r="AY179" s="18" t="s">
        <v>124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8" t="s">
        <v>78</v>
      </c>
      <c r="BK179" s="224">
        <f>ROUND(I179*H179,2)</f>
        <v>0</v>
      </c>
      <c r="BL179" s="18" t="s">
        <v>131</v>
      </c>
      <c r="BM179" s="223" t="s">
        <v>416</v>
      </c>
    </row>
    <row r="180" s="2" customFormat="1" ht="16.5" customHeight="1">
      <c r="A180" s="39"/>
      <c r="B180" s="40"/>
      <c r="C180" s="225" t="s">
        <v>417</v>
      </c>
      <c r="D180" s="225" t="s">
        <v>133</v>
      </c>
      <c r="E180" s="226" t="s">
        <v>418</v>
      </c>
      <c r="F180" s="227" t="s">
        <v>419</v>
      </c>
      <c r="G180" s="228" t="s">
        <v>128</v>
      </c>
      <c r="H180" s="229">
        <v>1</v>
      </c>
      <c r="I180" s="230"/>
      <c r="J180" s="231">
        <f>ROUND(I180*H180,2)</f>
        <v>0</v>
      </c>
      <c r="K180" s="227" t="s">
        <v>129</v>
      </c>
      <c r="L180" s="45"/>
      <c r="M180" s="232" t="s">
        <v>19</v>
      </c>
      <c r="N180" s="233" t="s">
        <v>43</v>
      </c>
      <c r="O180" s="85"/>
      <c r="P180" s="221">
        <f>O180*H180</f>
        <v>0</v>
      </c>
      <c r="Q180" s="221">
        <v>0</v>
      </c>
      <c r="R180" s="221">
        <f>Q180*H180</f>
        <v>0</v>
      </c>
      <c r="S180" s="221">
        <v>0</v>
      </c>
      <c r="T180" s="222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3" t="s">
        <v>131</v>
      </c>
      <c r="AT180" s="223" t="s">
        <v>133</v>
      </c>
      <c r="AU180" s="223" t="s">
        <v>78</v>
      </c>
      <c r="AY180" s="18" t="s">
        <v>124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8" t="s">
        <v>78</v>
      </c>
      <c r="BK180" s="224">
        <f>ROUND(I180*H180,2)</f>
        <v>0</v>
      </c>
      <c r="BL180" s="18" t="s">
        <v>131</v>
      </c>
      <c r="BM180" s="223" t="s">
        <v>420</v>
      </c>
    </row>
    <row r="181" s="2" customFormat="1" ht="21.75" customHeight="1">
      <c r="A181" s="39"/>
      <c r="B181" s="40"/>
      <c r="C181" s="211" t="s">
        <v>421</v>
      </c>
      <c r="D181" s="211" t="s">
        <v>125</v>
      </c>
      <c r="E181" s="212" t="s">
        <v>422</v>
      </c>
      <c r="F181" s="213" t="s">
        <v>423</v>
      </c>
      <c r="G181" s="214" t="s">
        <v>128</v>
      </c>
      <c r="H181" s="215">
        <v>3</v>
      </c>
      <c r="I181" s="216"/>
      <c r="J181" s="217">
        <f>ROUND(I181*H181,2)</f>
        <v>0</v>
      </c>
      <c r="K181" s="213" t="s">
        <v>141</v>
      </c>
      <c r="L181" s="218"/>
      <c r="M181" s="219" t="s">
        <v>19</v>
      </c>
      <c r="N181" s="220" t="s">
        <v>43</v>
      </c>
      <c r="O181" s="85"/>
      <c r="P181" s="221">
        <f>O181*H181</f>
        <v>0</v>
      </c>
      <c r="Q181" s="221">
        <v>0</v>
      </c>
      <c r="R181" s="221">
        <f>Q181*H181</f>
        <v>0</v>
      </c>
      <c r="S181" s="221">
        <v>0</v>
      </c>
      <c r="T181" s="222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3" t="s">
        <v>130</v>
      </c>
      <c r="AT181" s="223" t="s">
        <v>125</v>
      </c>
      <c r="AU181" s="223" t="s">
        <v>78</v>
      </c>
      <c r="AY181" s="18" t="s">
        <v>124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8" t="s">
        <v>78</v>
      </c>
      <c r="BK181" s="224">
        <f>ROUND(I181*H181,2)</f>
        <v>0</v>
      </c>
      <c r="BL181" s="18" t="s">
        <v>131</v>
      </c>
      <c r="BM181" s="223" t="s">
        <v>424</v>
      </c>
    </row>
    <row r="182" s="2" customFormat="1" ht="16.5" customHeight="1">
      <c r="A182" s="39"/>
      <c r="B182" s="40"/>
      <c r="C182" s="225" t="s">
        <v>425</v>
      </c>
      <c r="D182" s="225" t="s">
        <v>133</v>
      </c>
      <c r="E182" s="226" t="s">
        <v>426</v>
      </c>
      <c r="F182" s="227" t="s">
        <v>427</v>
      </c>
      <c r="G182" s="228" t="s">
        <v>128</v>
      </c>
      <c r="H182" s="229">
        <v>20</v>
      </c>
      <c r="I182" s="230"/>
      <c r="J182" s="231">
        <f>ROUND(I182*H182,2)</f>
        <v>0</v>
      </c>
      <c r="K182" s="227" t="s">
        <v>129</v>
      </c>
      <c r="L182" s="45"/>
      <c r="M182" s="232" t="s">
        <v>19</v>
      </c>
      <c r="N182" s="233" t="s">
        <v>43</v>
      </c>
      <c r="O182" s="85"/>
      <c r="P182" s="221">
        <f>O182*H182</f>
        <v>0</v>
      </c>
      <c r="Q182" s="221">
        <v>0</v>
      </c>
      <c r="R182" s="221">
        <f>Q182*H182</f>
        <v>0</v>
      </c>
      <c r="S182" s="221">
        <v>0</v>
      </c>
      <c r="T182" s="222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3" t="s">
        <v>131</v>
      </c>
      <c r="AT182" s="223" t="s">
        <v>133</v>
      </c>
      <c r="AU182" s="223" t="s">
        <v>78</v>
      </c>
      <c r="AY182" s="18" t="s">
        <v>124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8" t="s">
        <v>78</v>
      </c>
      <c r="BK182" s="224">
        <f>ROUND(I182*H182,2)</f>
        <v>0</v>
      </c>
      <c r="BL182" s="18" t="s">
        <v>131</v>
      </c>
      <c r="BM182" s="223" t="s">
        <v>428</v>
      </c>
    </row>
    <row r="183" s="2" customFormat="1" ht="37.8" customHeight="1">
      <c r="A183" s="39"/>
      <c r="B183" s="40"/>
      <c r="C183" s="211" t="s">
        <v>429</v>
      </c>
      <c r="D183" s="211" t="s">
        <v>125</v>
      </c>
      <c r="E183" s="212" t="s">
        <v>430</v>
      </c>
      <c r="F183" s="213" t="s">
        <v>431</v>
      </c>
      <c r="G183" s="214" t="s">
        <v>128</v>
      </c>
      <c r="H183" s="215">
        <v>4</v>
      </c>
      <c r="I183" s="216"/>
      <c r="J183" s="217">
        <f>ROUND(I183*H183,2)</f>
        <v>0</v>
      </c>
      <c r="K183" s="213" t="s">
        <v>129</v>
      </c>
      <c r="L183" s="218"/>
      <c r="M183" s="219" t="s">
        <v>19</v>
      </c>
      <c r="N183" s="220" t="s">
        <v>43</v>
      </c>
      <c r="O183" s="85"/>
      <c r="P183" s="221">
        <f>O183*H183</f>
        <v>0</v>
      </c>
      <c r="Q183" s="221">
        <v>0</v>
      </c>
      <c r="R183" s="221">
        <f>Q183*H183</f>
        <v>0</v>
      </c>
      <c r="S183" s="221">
        <v>0</v>
      </c>
      <c r="T183" s="222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3" t="s">
        <v>130</v>
      </c>
      <c r="AT183" s="223" t="s">
        <v>125</v>
      </c>
      <c r="AU183" s="223" t="s">
        <v>78</v>
      </c>
      <c r="AY183" s="18" t="s">
        <v>124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8" t="s">
        <v>78</v>
      </c>
      <c r="BK183" s="224">
        <f>ROUND(I183*H183,2)</f>
        <v>0</v>
      </c>
      <c r="BL183" s="18" t="s">
        <v>131</v>
      </c>
      <c r="BM183" s="223" t="s">
        <v>432</v>
      </c>
    </row>
    <row r="184" s="2" customFormat="1" ht="76.35" customHeight="1">
      <c r="A184" s="39"/>
      <c r="B184" s="40"/>
      <c r="C184" s="225" t="s">
        <v>433</v>
      </c>
      <c r="D184" s="225" t="s">
        <v>133</v>
      </c>
      <c r="E184" s="226" t="s">
        <v>434</v>
      </c>
      <c r="F184" s="227" t="s">
        <v>435</v>
      </c>
      <c r="G184" s="228" t="s">
        <v>128</v>
      </c>
      <c r="H184" s="229">
        <v>4</v>
      </c>
      <c r="I184" s="230"/>
      <c r="J184" s="231">
        <f>ROUND(I184*H184,2)</f>
        <v>0</v>
      </c>
      <c r="K184" s="227" t="s">
        <v>129</v>
      </c>
      <c r="L184" s="45"/>
      <c r="M184" s="232" t="s">
        <v>19</v>
      </c>
      <c r="N184" s="233" t="s">
        <v>43</v>
      </c>
      <c r="O184" s="85"/>
      <c r="P184" s="221">
        <f>O184*H184</f>
        <v>0</v>
      </c>
      <c r="Q184" s="221">
        <v>0</v>
      </c>
      <c r="R184" s="221">
        <f>Q184*H184</f>
        <v>0</v>
      </c>
      <c r="S184" s="221">
        <v>0</v>
      </c>
      <c r="T184" s="222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3" t="s">
        <v>131</v>
      </c>
      <c r="AT184" s="223" t="s">
        <v>133</v>
      </c>
      <c r="AU184" s="223" t="s">
        <v>78</v>
      </c>
      <c r="AY184" s="18" t="s">
        <v>124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8" t="s">
        <v>78</v>
      </c>
      <c r="BK184" s="224">
        <f>ROUND(I184*H184,2)</f>
        <v>0</v>
      </c>
      <c r="BL184" s="18" t="s">
        <v>131</v>
      </c>
      <c r="BM184" s="223" t="s">
        <v>436</v>
      </c>
    </row>
    <row r="185" s="2" customFormat="1" ht="24.15" customHeight="1">
      <c r="A185" s="39"/>
      <c r="B185" s="40"/>
      <c r="C185" s="211" t="s">
        <v>437</v>
      </c>
      <c r="D185" s="211" t="s">
        <v>125</v>
      </c>
      <c r="E185" s="212" t="s">
        <v>438</v>
      </c>
      <c r="F185" s="213" t="s">
        <v>439</v>
      </c>
      <c r="G185" s="214" t="s">
        <v>128</v>
      </c>
      <c r="H185" s="215">
        <v>10</v>
      </c>
      <c r="I185" s="216"/>
      <c r="J185" s="217">
        <f>ROUND(I185*H185,2)</f>
        <v>0</v>
      </c>
      <c r="K185" s="213" t="s">
        <v>129</v>
      </c>
      <c r="L185" s="218"/>
      <c r="M185" s="219" t="s">
        <v>19</v>
      </c>
      <c r="N185" s="220" t="s">
        <v>43</v>
      </c>
      <c r="O185" s="85"/>
      <c r="P185" s="221">
        <f>O185*H185</f>
        <v>0</v>
      </c>
      <c r="Q185" s="221">
        <v>0</v>
      </c>
      <c r="R185" s="221">
        <f>Q185*H185</f>
        <v>0</v>
      </c>
      <c r="S185" s="221">
        <v>0</v>
      </c>
      <c r="T185" s="222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3" t="s">
        <v>130</v>
      </c>
      <c r="AT185" s="223" t="s">
        <v>125</v>
      </c>
      <c r="AU185" s="223" t="s">
        <v>78</v>
      </c>
      <c r="AY185" s="18" t="s">
        <v>124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8" t="s">
        <v>78</v>
      </c>
      <c r="BK185" s="224">
        <f>ROUND(I185*H185,2)</f>
        <v>0</v>
      </c>
      <c r="BL185" s="18" t="s">
        <v>131</v>
      </c>
      <c r="BM185" s="223" t="s">
        <v>440</v>
      </c>
    </row>
    <row r="186" s="2" customFormat="1" ht="24.15" customHeight="1">
      <c r="A186" s="39"/>
      <c r="B186" s="40"/>
      <c r="C186" s="211" t="s">
        <v>441</v>
      </c>
      <c r="D186" s="211" t="s">
        <v>125</v>
      </c>
      <c r="E186" s="212" t="s">
        <v>442</v>
      </c>
      <c r="F186" s="213" t="s">
        <v>443</v>
      </c>
      <c r="G186" s="214" t="s">
        <v>128</v>
      </c>
      <c r="H186" s="215">
        <v>17</v>
      </c>
      <c r="I186" s="216"/>
      <c r="J186" s="217">
        <f>ROUND(I186*H186,2)</f>
        <v>0</v>
      </c>
      <c r="K186" s="213" t="s">
        <v>129</v>
      </c>
      <c r="L186" s="218"/>
      <c r="M186" s="219" t="s">
        <v>19</v>
      </c>
      <c r="N186" s="220" t="s">
        <v>43</v>
      </c>
      <c r="O186" s="85"/>
      <c r="P186" s="221">
        <f>O186*H186</f>
        <v>0</v>
      </c>
      <c r="Q186" s="221">
        <v>0</v>
      </c>
      <c r="R186" s="221">
        <f>Q186*H186</f>
        <v>0</v>
      </c>
      <c r="S186" s="221">
        <v>0</v>
      </c>
      <c r="T186" s="222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3" t="s">
        <v>130</v>
      </c>
      <c r="AT186" s="223" t="s">
        <v>125</v>
      </c>
      <c r="AU186" s="223" t="s">
        <v>78</v>
      </c>
      <c r="AY186" s="18" t="s">
        <v>124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8" t="s">
        <v>78</v>
      </c>
      <c r="BK186" s="224">
        <f>ROUND(I186*H186,2)</f>
        <v>0</v>
      </c>
      <c r="BL186" s="18" t="s">
        <v>131</v>
      </c>
      <c r="BM186" s="223" t="s">
        <v>444</v>
      </c>
    </row>
    <row r="187" s="2" customFormat="1" ht="24.15" customHeight="1">
      <c r="A187" s="39"/>
      <c r="B187" s="40"/>
      <c r="C187" s="211" t="s">
        <v>445</v>
      </c>
      <c r="D187" s="211" t="s">
        <v>125</v>
      </c>
      <c r="E187" s="212" t="s">
        <v>446</v>
      </c>
      <c r="F187" s="213" t="s">
        <v>447</v>
      </c>
      <c r="G187" s="214" t="s">
        <v>128</v>
      </c>
      <c r="H187" s="215">
        <v>2</v>
      </c>
      <c r="I187" s="216"/>
      <c r="J187" s="217">
        <f>ROUND(I187*H187,2)</f>
        <v>0</v>
      </c>
      <c r="K187" s="213" t="s">
        <v>129</v>
      </c>
      <c r="L187" s="218"/>
      <c r="M187" s="219" t="s">
        <v>19</v>
      </c>
      <c r="N187" s="220" t="s">
        <v>43</v>
      </c>
      <c r="O187" s="85"/>
      <c r="P187" s="221">
        <f>O187*H187</f>
        <v>0</v>
      </c>
      <c r="Q187" s="221">
        <v>0</v>
      </c>
      <c r="R187" s="221">
        <f>Q187*H187</f>
        <v>0</v>
      </c>
      <c r="S187" s="221">
        <v>0</v>
      </c>
      <c r="T187" s="222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3" t="s">
        <v>130</v>
      </c>
      <c r="AT187" s="223" t="s">
        <v>125</v>
      </c>
      <c r="AU187" s="223" t="s">
        <v>78</v>
      </c>
      <c r="AY187" s="18" t="s">
        <v>124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8" t="s">
        <v>78</v>
      </c>
      <c r="BK187" s="224">
        <f>ROUND(I187*H187,2)</f>
        <v>0</v>
      </c>
      <c r="BL187" s="18" t="s">
        <v>131</v>
      </c>
      <c r="BM187" s="223" t="s">
        <v>448</v>
      </c>
    </row>
    <row r="188" s="2" customFormat="1" ht="24.15" customHeight="1">
      <c r="A188" s="39"/>
      <c r="B188" s="40"/>
      <c r="C188" s="211" t="s">
        <v>449</v>
      </c>
      <c r="D188" s="211" t="s">
        <v>125</v>
      </c>
      <c r="E188" s="212" t="s">
        <v>450</v>
      </c>
      <c r="F188" s="213" t="s">
        <v>451</v>
      </c>
      <c r="G188" s="214" t="s">
        <v>128</v>
      </c>
      <c r="H188" s="215">
        <v>10</v>
      </c>
      <c r="I188" s="216"/>
      <c r="J188" s="217">
        <f>ROUND(I188*H188,2)</f>
        <v>0</v>
      </c>
      <c r="K188" s="213" t="s">
        <v>129</v>
      </c>
      <c r="L188" s="218"/>
      <c r="M188" s="219" t="s">
        <v>19</v>
      </c>
      <c r="N188" s="220" t="s">
        <v>43</v>
      </c>
      <c r="O188" s="85"/>
      <c r="P188" s="221">
        <f>O188*H188</f>
        <v>0</v>
      </c>
      <c r="Q188" s="221">
        <v>0</v>
      </c>
      <c r="R188" s="221">
        <f>Q188*H188</f>
        <v>0</v>
      </c>
      <c r="S188" s="221">
        <v>0</v>
      </c>
      <c r="T188" s="222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3" t="s">
        <v>130</v>
      </c>
      <c r="AT188" s="223" t="s">
        <v>125</v>
      </c>
      <c r="AU188" s="223" t="s">
        <v>78</v>
      </c>
      <c r="AY188" s="18" t="s">
        <v>124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8" t="s">
        <v>78</v>
      </c>
      <c r="BK188" s="224">
        <f>ROUND(I188*H188,2)</f>
        <v>0</v>
      </c>
      <c r="BL188" s="18" t="s">
        <v>131</v>
      </c>
      <c r="BM188" s="223" t="s">
        <v>452</v>
      </c>
    </row>
    <row r="189" s="2" customFormat="1" ht="24.15" customHeight="1">
      <c r="A189" s="39"/>
      <c r="B189" s="40"/>
      <c r="C189" s="211" t="s">
        <v>453</v>
      </c>
      <c r="D189" s="211" t="s">
        <v>125</v>
      </c>
      <c r="E189" s="212" t="s">
        <v>454</v>
      </c>
      <c r="F189" s="213" t="s">
        <v>455</v>
      </c>
      <c r="G189" s="214" t="s">
        <v>128</v>
      </c>
      <c r="H189" s="215">
        <v>10</v>
      </c>
      <c r="I189" s="216"/>
      <c r="J189" s="217">
        <f>ROUND(I189*H189,2)</f>
        <v>0</v>
      </c>
      <c r="K189" s="213" t="s">
        <v>129</v>
      </c>
      <c r="L189" s="218"/>
      <c r="M189" s="219" t="s">
        <v>19</v>
      </c>
      <c r="N189" s="220" t="s">
        <v>43</v>
      </c>
      <c r="O189" s="85"/>
      <c r="P189" s="221">
        <f>O189*H189</f>
        <v>0</v>
      </c>
      <c r="Q189" s="221">
        <v>0</v>
      </c>
      <c r="R189" s="221">
        <f>Q189*H189</f>
        <v>0</v>
      </c>
      <c r="S189" s="221">
        <v>0</v>
      </c>
      <c r="T189" s="222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3" t="s">
        <v>130</v>
      </c>
      <c r="AT189" s="223" t="s">
        <v>125</v>
      </c>
      <c r="AU189" s="223" t="s">
        <v>78</v>
      </c>
      <c r="AY189" s="18" t="s">
        <v>124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8" t="s">
        <v>78</v>
      </c>
      <c r="BK189" s="224">
        <f>ROUND(I189*H189,2)</f>
        <v>0</v>
      </c>
      <c r="BL189" s="18" t="s">
        <v>131</v>
      </c>
      <c r="BM189" s="223" t="s">
        <v>456</v>
      </c>
    </row>
    <row r="190" s="2" customFormat="1" ht="24.15" customHeight="1">
      <c r="A190" s="39"/>
      <c r="B190" s="40"/>
      <c r="C190" s="211" t="s">
        <v>457</v>
      </c>
      <c r="D190" s="211" t="s">
        <v>125</v>
      </c>
      <c r="E190" s="212" t="s">
        <v>458</v>
      </c>
      <c r="F190" s="213" t="s">
        <v>459</v>
      </c>
      <c r="G190" s="214" t="s">
        <v>128</v>
      </c>
      <c r="H190" s="215">
        <v>3</v>
      </c>
      <c r="I190" s="216"/>
      <c r="J190" s="217">
        <f>ROUND(I190*H190,2)</f>
        <v>0</v>
      </c>
      <c r="K190" s="213" t="s">
        <v>129</v>
      </c>
      <c r="L190" s="218"/>
      <c r="M190" s="219" t="s">
        <v>19</v>
      </c>
      <c r="N190" s="220" t="s">
        <v>43</v>
      </c>
      <c r="O190" s="85"/>
      <c r="P190" s="221">
        <f>O190*H190</f>
        <v>0</v>
      </c>
      <c r="Q190" s="221">
        <v>0</v>
      </c>
      <c r="R190" s="221">
        <f>Q190*H190</f>
        <v>0</v>
      </c>
      <c r="S190" s="221">
        <v>0</v>
      </c>
      <c r="T190" s="222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3" t="s">
        <v>130</v>
      </c>
      <c r="AT190" s="223" t="s">
        <v>125</v>
      </c>
      <c r="AU190" s="223" t="s">
        <v>78</v>
      </c>
      <c r="AY190" s="18" t="s">
        <v>124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8" t="s">
        <v>78</v>
      </c>
      <c r="BK190" s="224">
        <f>ROUND(I190*H190,2)</f>
        <v>0</v>
      </c>
      <c r="BL190" s="18" t="s">
        <v>131</v>
      </c>
      <c r="BM190" s="223" t="s">
        <v>460</v>
      </c>
    </row>
    <row r="191" s="2" customFormat="1" ht="24.15" customHeight="1">
      <c r="A191" s="39"/>
      <c r="B191" s="40"/>
      <c r="C191" s="211" t="s">
        <v>461</v>
      </c>
      <c r="D191" s="211" t="s">
        <v>125</v>
      </c>
      <c r="E191" s="212" t="s">
        <v>462</v>
      </c>
      <c r="F191" s="213" t="s">
        <v>463</v>
      </c>
      <c r="G191" s="214" t="s">
        <v>128</v>
      </c>
      <c r="H191" s="215">
        <v>2</v>
      </c>
      <c r="I191" s="216"/>
      <c r="J191" s="217">
        <f>ROUND(I191*H191,2)</f>
        <v>0</v>
      </c>
      <c r="K191" s="213" t="s">
        <v>129</v>
      </c>
      <c r="L191" s="218"/>
      <c r="M191" s="219" t="s">
        <v>19</v>
      </c>
      <c r="N191" s="220" t="s">
        <v>43</v>
      </c>
      <c r="O191" s="85"/>
      <c r="P191" s="221">
        <f>O191*H191</f>
        <v>0</v>
      </c>
      <c r="Q191" s="221">
        <v>0</v>
      </c>
      <c r="R191" s="221">
        <f>Q191*H191</f>
        <v>0</v>
      </c>
      <c r="S191" s="221">
        <v>0</v>
      </c>
      <c r="T191" s="222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3" t="s">
        <v>130</v>
      </c>
      <c r="AT191" s="223" t="s">
        <v>125</v>
      </c>
      <c r="AU191" s="223" t="s">
        <v>78</v>
      </c>
      <c r="AY191" s="18" t="s">
        <v>124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8" t="s">
        <v>78</v>
      </c>
      <c r="BK191" s="224">
        <f>ROUND(I191*H191,2)</f>
        <v>0</v>
      </c>
      <c r="BL191" s="18" t="s">
        <v>131</v>
      </c>
      <c r="BM191" s="223" t="s">
        <v>464</v>
      </c>
    </row>
    <row r="192" s="2" customFormat="1" ht="33" customHeight="1">
      <c r="A192" s="39"/>
      <c r="B192" s="40"/>
      <c r="C192" s="211" t="s">
        <v>465</v>
      </c>
      <c r="D192" s="211" t="s">
        <v>125</v>
      </c>
      <c r="E192" s="212" t="s">
        <v>466</v>
      </c>
      <c r="F192" s="213" t="s">
        <v>467</v>
      </c>
      <c r="G192" s="214" t="s">
        <v>128</v>
      </c>
      <c r="H192" s="215">
        <v>17</v>
      </c>
      <c r="I192" s="216"/>
      <c r="J192" s="217">
        <f>ROUND(I192*H192,2)</f>
        <v>0</v>
      </c>
      <c r="K192" s="213" t="s">
        <v>129</v>
      </c>
      <c r="L192" s="218"/>
      <c r="M192" s="219" t="s">
        <v>19</v>
      </c>
      <c r="N192" s="220" t="s">
        <v>43</v>
      </c>
      <c r="O192" s="85"/>
      <c r="P192" s="221">
        <f>O192*H192</f>
        <v>0</v>
      </c>
      <c r="Q192" s="221">
        <v>0</v>
      </c>
      <c r="R192" s="221">
        <f>Q192*H192</f>
        <v>0</v>
      </c>
      <c r="S192" s="221">
        <v>0</v>
      </c>
      <c r="T192" s="222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3" t="s">
        <v>130</v>
      </c>
      <c r="AT192" s="223" t="s">
        <v>125</v>
      </c>
      <c r="AU192" s="223" t="s">
        <v>78</v>
      </c>
      <c r="AY192" s="18" t="s">
        <v>124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8" t="s">
        <v>78</v>
      </c>
      <c r="BK192" s="224">
        <f>ROUND(I192*H192,2)</f>
        <v>0</v>
      </c>
      <c r="BL192" s="18" t="s">
        <v>131</v>
      </c>
      <c r="BM192" s="223" t="s">
        <v>468</v>
      </c>
    </row>
    <row r="193" s="2" customFormat="1" ht="24.15" customHeight="1">
      <c r="A193" s="39"/>
      <c r="B193" s="40"/>
      <c r="C193" s="211" t="s">
        <v>469</v>
      </c>
      <c r="D193" s="211" t="s">
        <v>125</v>
      </c>
      <c r="E193" s="212" t="s">
        <v>470</v>
      </c>
      <c r="F193" s="213" t="s">
        <v>471</v>
      </c>
      <c r="G193" s="214" t="s">
        <v>128</v>
      </c>
      <c r="H193" s="215">
        <v>2</v>
      </c>
      <c r="I193" s="216"/>
      <c r="J193" s="217">
        <f>ROUND(I193*H193,2)</f>
        <v>0</v>
      </c>
      <c r="K193" s="213" t="s">
        <v>129</v>
      </c>
      <c r="L193" s="218"/>
      <c r="M193" s="219" t="s">
        <v>19</v>
      </c>
      <c r="N193" s="220" t="s">
        <v>43</v>
      </c>
      <c r="O193" s="85"/>
      <c r="P193" s="221">
        <f>O193*H193</f>
        <v>0</v>
      </c>
      <c r="Q193" s="221">
        <v>0</v>
      </c>
      <c r="R193" s="221">
        <f>Q193*H193</f>
        <v>0</v>
      </c>
      <c r="S193" s="221">
        <v>0</v>
      </c>
      <c r="T193" s="222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3" t="s">
        <v>130</v>
      </c>
      <c r="AT193" s="223" t="s">
        <v>125</v>
      </c>
      <c r="AU193" s="223" t="s">
        <v>78</v>
      </c>
      <c r="AY193" s="18" t="s">
        <v>124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8" t="s">
        <v>78</v>
      </c>
      <c r="BK193" s="224">
        <f>ROUND(I193*H193,2)</f>
        <v>0</v>
      </c>
      <c r="BL193" s="18" t="s">
        <v>131</v>
      </c>
      <c r="BM193" s="223" t="s">
        <v>472</v>
      </c>
    </row>
    <row r="194" s="2" customFormat="1" ht="24.15" customHeight="1">
      <c r="A194" s="39"/>
      <c r="B194" s="40"/>
      <c r="C194" s="211" t="s">
        <v>473</v>
      </c>
      <c r="D194" s="211" t="s">
        <v>125</v>
      </c>
      <c r="E194" s="212" t="s">
        <v>474</v>
      </c>
      <c r="F194" s="213" t="s">
        <v>475</v>
      </c>
      <c r="G194" s="214" t="s">
        <v>128</v>
      </c>
      <c r="H194" s="215">
        <v>10</v>
      </c>
      <c r="I194" s="216"/>
      <c r="J194" s="217">
        <f>ROUND(I194*H194,2)</f>
        <v>0</v>
      </c>
      <c r="K194" s="213" t="s">
        <v>129</v>
      </c>
      <c r="L194" s="218"/>
      <c r="M194" s="219" t="s">
        <v>19</v>
      </c>
      <c r="N194" s="220" t="s">
        <v>43</v>
      </c>
      <c r="O194" s="85"/>
      <c r="P194" s="221">
        <f>O194*H194</f>
        <v>0</v>
      </c>
      <c r="Q194" s="221">
        <v>0</v>
      </c>
      <c r="R194" s="221">
        <f>Q194*H194</f>
        <v>0</v>
      </c>
      <c r="S194" s="221">
        <v>0</v>
      </c>
      <c r="T194" s="222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3" t="s">
        <v>130</v>
      </c>
      <c r="AT194" s="223" t="s">
        <v>125</v>
      </c>
      <c r="AU194" s="223" t="s">
        <v>78</v>
      </c>
      <c r="AY194" s="18" t="s">
        <v>124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8" t="s">
        <v>78</v>
      </c>
      <c r="BK194" s="224">
        <f>ROUND(I194*H194,2)</f>
        <v>0</v>
      </c>
      <c r="BL194" s="18" t="s">
        <v>131</v>
      </c>
      <c r="BM194" s="223" t="s">
        <v>476</v>
      </c>
    </row>
    <row r="195" s="2" customFormat="1" ht="21.75" customHeight="1">
      <c r="A195" s="39"/>
      <c r="B195" s="40"/>
      <c r="C195" s="225" t="s">
        <v>477</v>
      </c>
      <c r="D195" s="225" t="s">
        <v>133</v>
      </c>
      <c r="E195" s="226" t="s">
        <v>478</v>
      </c>
      <c r="F195" s="227" t="s">
        <v>479</v>
      </c>
      <c r="G195" s="228" t="s">
        <v>128</v>
      </c>
      <c r="H195" s="229">
        <v>10</v>
      </c>
      <c r="I195" s="230"/>
      <c r="J195" s="231">
        <f>ROUND(I195*H195,2)</f>
        <v>0</v>
      </c>
      <c r="K195" s="227" t="s">
        <v>129</v>
      </c>
      <c r="L195" s="45"/>
      <c r="M195" s="232" t="s">
        <v>19</v>
      </c>
      <c r="N195" s="233" t="s">
        <v>43</v>
      </c>
      <c r="O195" s="85"/>
      <c r="P195" s="221">
        <f>O195*H195</f>
        <v>0</v>
      </c>
      <c r="Q195" s="221">
        <v>0</v>
      </c>
      <c r="R195" s="221">
        <f>Q195*H195</f>
        <v>0</v>
      </c>
      <c r="S195" s="221">
        <v>0</v>
      </c>
      <c r="T195" s="222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3" t="s">
        <v>131</v>
      </c>
      <c r="AT195" s="223" t="s">
        <v>133</v>
      </c>
      <c r="AU195" s="223" t="s">
        <v>78</v>
      </c>
      <c r="AY195" s="18" t="s">
        <v>124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18" t="s">
        <v>78</v>
      </c>
      <c r="BK195" s="224">
        <f>ROUND(I195*H195,2)</f>
        <v>0</v>
      </c>
      <c r="BL195" s="18" t="s">
        <v>131</v>
      </c>
      <c r="BM195" s="223" t="s">
        <v>480</v>
      </c>
    </row>
    <row r="196" s="2" customFormat="1" ht="33" customHeight="1">
      <c r="A196" s="39"/>
      <c r="B196" s="40"/>
      <c r="C196" s="225" t="s">
        <v>481</v>
      </c>
      <c r="D196" s="225" t="s">
        <v>133</v>
      </c>
      <c r="E196" s="226" t="s">
        <v>482</v>
      </c>
      <c r="F196" s="227" t="s">
        <v>483</v>
      </c>
      <c r="G196" s="228" t="s">
        <v>128</v>
      </c>
      <c r="H196" s="229">
        <v>17</v>
      </c>
      <c r="I196" s="230"/>
      <c r="J196" s="231">
        <f>ROUND(I196*H196,2)</f>
        <v>0</v>
      </c>
      <c r="K196" s="227" t="s">
        <v>129</v>
      </c>
      <c r="L196" s="45"/>
      <c r="M196" s="232" t="s">
        <v>19</v>
      </c>
      <c r="N196" s="233" t="s">
        <v>43</v>
      </c>
      <c r="O196" s="85"/>
      <c r="P196" s="221">
        <f>O196*H196</f>
        <v>0</v>
      </c>
      <c r="Q196" s="221">
        <v>0</v>
      </c>
      <c r="R196" s="221">
        <f>Q196*H196</f>
        <v>0</v>
      </c>
      <c r="S196" s="221">
        <v>0</v>
      </c>
      <c r="T196" s="222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3" t="s">
        <v>131</v>
      </c>
      <c r="AT196" s="223" t="s">
        <v>133</v>
      </c>
      <c r="AU196" s="223" t="s">
        <v>78</v>
      </c>
      <c r="AY196" s="18" t="s">
        <v>124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8" t="s">
        <v>78</v>
      </c>
      <c r="BK196" s="224">
        <f>ROUND(I196*H196,2)</f>
        <v>0</v>
      </c>
      <c r="BL196" s="18" t="s">
        <v>131</v>
      </c>
      <c r="BM196" s="223" t="s">
        <v>484</v>
      </c>
    </row>
    <row r="197" s="2" customFormat="1" ht="24.15" customHeight="1">
      <c r="A197" s="39"/>
      <c r="B197" s="40"/>
      <c r="C197" s="225" t="s">
        <v>485</v>
      </c>
      <c r="D197" s="225" t="s">
        <v>133</v>
      </c>
      <c r="E197" s="226" t="s">
        <v>486</v>
      </c>
      <c r="F197" s="227" t="s">
        <v>487</v>
      </c>
      <c r="G197" s="228" t="s">
        <v>128</v>
      </c>
      <c r="H197" s="229">
        <v>17</v>
      </c>
      <c r="I197" s="230"/>
      <c r="J197" s="231">
        <f>ROUND(I197*H197,2)</f>
        <v>0</v>
      </c>
      <c r="K197" s="227" t="s">
        <v>129</v>
      </c>
      <c r="L197" s="45"/>
      <c r="M197" s="232" t="s">
        <v>19</v>
      </c>
      <c r="N197" s="233" t="s">
        <v>43</v>
      </c>
      <c r="O197" s="85"/>
      <c r="P197" s="221">
        <f>O197*H197</f>
        <v>0</v>
      </c>
      <c r="Q197" s="221">
        <v>0</v>
      </c>
      <c r="R197" s="221">
        <f>Q197*H197</f>
        <v>0</v>
      </c>
      <c r="S197" s="221">
        <v>0</v>
      </c>
      <c r="T197" s="222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3" t="s">
        <v>131</v>
      </c>
      <c r="AT197" s="223" t="s">
        <v>133</v>
      </c>
      <c r="AU197" s="223" t="s">
        <v>78</v>
      </c>
      <c r="AY197" s="18" t="s">
        <v>124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8" t="s">
        <v>78</v>
      </c>
      <c r="BK197" s="224">
        <f>ROUND(I197*H197,2)</f>
        <v>0</v>
      </c>
      <c r="BL197" s="18" t="s">
        <v>131</v>
      </c>
      <c r="BM197" s="223" t="s">
        <v>488</v>
      </c>
    </row>
    <row r="198" s="2" customFormat="1" ht="24.15" customHeight="1">
      <c r="A198" s="39"/>
      <c r="B198" s="40"/>
      <c r="C198" s="225" t="s">
        <v>489</v>
      </c>
      <c r="D198" s="225" t="s">
        <v>133</v>
      </c>
      <c r="E198" s="226" t="s">
        <v>490</v>
      </c>
      <c r="F198" s="227" t="s">
        <v>491</v>
      </c>
      <c r="G198" s="228" t="s">
        <v>128</v>
      </c>
      <c r="H198" s="229">
        <v>2</v>
      </c>
      <c r="I198" s="230"/>
      <c r="J198" s="231">
        <f>ROUND(I198*H198,2)</f>
        <v>0</v>
      </c>
      <c r="K198" s="227" t="s">
        <v>129</v>
      </c>
      <c r="L198" s="45"/>
      <c r="M198" s="232" t="s">
        <v>19</v>
      </c>
      <c r="N198" s="233" t="s">
        <v>43</v>
      </c>
      <c r="O198" s="85"/>
      <c r="P198" s="221">
        <f>O198*H198</f>
        <v>0</v>
      </c>
      <c r="Q198" s="221">
        <v>0</v>
      </c>
      <c r="R198" s="221">
        <f>Q198*H198</f>
        <v>0</v>
      </c>
      <c r="S198" s="221">
        <v>0</v>
      </c>
      <c r="T198" s="222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3" t="s">
        <v>131</v>
      </c>
      <c r="AT198" s="223" t="s">
        <v>133</v>
      </c>
      <c r="AU198" s="223" t="s">
        <v>78</v>
      </c>
      <c r="AY198" s="18" t="s">
        <v>124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8" t="s">
        <v>78</v>
      </c>
      <c r="BK198" s="224">
        <f>ROUND(I198*H198,2)</f>
        <v>0</v>
      </c>
      <c r="BL198" s="18" t="s">
        <v>131</v>
      </c>
      <c r="BM198" s="223" t="s">
        <v>492</v>
      </c>
    </row>
    <row r="199" s="2" customFormat="1" ht="24.15" customHeight="1">
      <c r="A199" s="39"/>
      <c r="B199" s="40"/>
      <c r="C199" s="225" t="s">
        <v>493</v>
      </c>
      <c r="D199" s="225" t="s">
        <v>133</v>
      </c>
      <c r="E199" s="226" t="s">
        <v>494</v>
      </c>
      <c r="F199" s="227" t="s">
        <v>495</v>
      </c>
      <c r="G199" s="228" t="s">
        <v>128</v>
      </c>
      <c r="H199" s="229">
        <v>17</v>
      </c>
      <c r="I199" s="230"/>
      <c r="J199" s="231">
        <f>ROUND(I199*H199,2)</f>
        <v>0</v>
      </c>
      <c r="K199" s="227" t="s">
        <v>129</v>
      </c>
      <c r="L199" s="45"/>
      <c r="M199" s="232" t="s">
        <v>19</v>
      </c>
      <c r="N199" s="233" t="s">
        <v>43</v>
      </c>
      <c r="O199" s="85"/>
      <c r="P199" s="221">
        <f>O199*H199</f>
        <v>0</v>
      </c>
      <c r="Q199" s="221">
        <v>0</v>
      </c>
      <c r="R199" s="221">
        <f>Q199*H199</f>
        <v>0</v>
      </c>
      <c r="S199" s="221">
        <v>0</v>
      </c>
      <c r="T199" s="222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3" t="s">
        <v>131</v>
      </c>
      <c r="AT199" s="223" t="s">
        <v>133</v>
      </c>
      <c r="AU199" s="223" t="s">
        <v>78</v>
      </c>
      <c r="AY199" s="18" t="s">
        <v>124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8" t="s">
        <v>78</v>
      </c>
      <c r="BK199" s="224">
        <f>ROUND(I199*H199,2)</f>
        <v>0</v>
      </c>
      <c r="BL199" s="18" t="s">
        <v>131</v>
      </c>
      <c r="BM199" s="223" t="s">
        <v>496</v>
      </c>
    </row>
    <row r="200" s="2" customFormat="1" ht="24.15" customHeight="1">
      <c r="A200" s="39"/>
      <c r="B200" s="40"/>
      <c r="C200" s="225" t="s">
        <v>497</v>
      </c>
      <c r="D200" s="225" t="s">
        <v>133</v>
      </c>
      <c r="E200" s="226" t="s">
        <v>498</v>
      </c>
      <c r="F200" s="227" t="s">
        <v>499</v>
      </c>
      <c r="G200" s="228" t="s">
        <v>128</v>
      </c>
      <c r="H200" s="229">
        <v>2</v>
      </c>
      <c r="I200" s="230"/>
      <c r="J200" s="231">
        <f>ROUND(I200*H200,2)</f>
        <v>0</v>
      </c>
      <c r="K200" s="227" t="s">
        <v>129</v>
      </c>
      <c r="L200" s="45"/>
      <c r="M200" s="232" t="s">
        <v>19</v>
      </c>
      <c r="N200" s="233" t="s">
        <v>43</v>
      </c>
      <c r="O200" s="85"/>
      <c r="P200" s="221">
        <f>O200*H200</f>
        <v>0</v>
      </c>
      <c r="Q200" s="221">
        <v>0</v>
      </c>
      <c r="R200" s="221">
        <f>Q200*H200</f>
        <v>0</v>
      </c>
      <c r="S200" s="221">
        <v>0</v>
      </c>
      <c r="T200" s="222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3" t="s">
        <v>131</v>
      </c>
      <c r="AT200" s="223" t="s">
        <v>133</v>
      </c>
      <c r="AU200" s="223" t="s">
        <v>78</v>
      </c>
      <c r="AY200" s="18" t="s">
        <v>124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8" t="s">
        <v>78</v>
      </c>
      <c r="BK200" s="224">
        <f>ROUND(I200*H200,2)</f>
        <v>0</v>
      </c>
      <c r="BL200" s="18" t="s">
        <v>131</v>
      </c>
      <c r="BM200" s="223" t="s">
        <v>500</v>
      </c>
    </row>
    <row r="201" s="2" customFormat="1" ht="24.15" customHeight="1">
      <c r="A201" s="39"/>
      <c r="B201" s="40"/>
      <c r="C201" s="225" t="s">
        <v>501</v>
      </c>
      <c r="D201" s="225" t="s">
        <v>133</v>
      </c>
      <c r="E201" s="226" t="s">
        <v>502</v>
      </c>
      <c r="F201" s="227" t="s">
        <v>503</v>
      </c>
      <c r="G201" s="228" t="s">
        <v>128</v>
      </c>
      <c r="H201" s="229">
        <v>2</v>
      </c>
      <c r="I201" s="230"/>
      <c r="J201" s="231">
        <f>ROUND(I201*H201,2)</f>
        <v>0</v>
      </c>
      <c r="K201" s="227" t="s">
        <v>129</v>
      </c>
      <c r="L201" s="45"/>
      <c r="M201" s="232" t="s">
        <v>19</v>
      </c>
      <c r="N201" s="233" t="s">
        <v>43</v>
      </c>
      <c r="O201" s="85"/>
      <c r="P201" s="221">
        <f>O201*H201</f>
        <v>0</v>
      </c>
      <c r="Q201" s="221">
        <v>0</v>
      </c>
      <c r="R201" s="221">
        <f>Q201*H201</f>
        <v>0</v>
      </c>
      <c r="S201" s="221">
        <v>0</v>
      </c>
      <c r="T201" s="222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3" t="s">
        <v>131</v>
      </c>
      <c r="AT201" s="223" t="s">
        <v>133</v>
      </c>
      <c r="AU201" s="223" t="s">
        <v>78</v>
      </c>
      <c r="AY201" s="18" t="s">
        <v>124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8" t="s">
        <v>78</v>
      </c>
      <c r="BK201" s="224">
        <f>ROUND(I201*H201,2)</f>
        <v>0</v>
      </c>
      <c r="BL201" s="18" t="s">
        <v>131</v>
      </c>
      <c r="BM201" s="223" t="s">
        <v>504</v>
      </c>
    </row>
    <row r="202" s="2" customFormat="1" ht="24.15" customHeight="1">
      <c r="A202" s="39"/>
      <c r="B202" s="40"/>
      <c r="C202" s="225" t="s">
        <v>505</v>
      </c>
      <c r="D202" s="225" t="s">
        <v>133</v>
      </c>
      <c r="E202" s="226" t="s">
        <v>506</v>
      </c>
      <c r="F202" s="227" t="s">
        <v>507</v>
      </c>
      <c r="G202" s="228" t="s">
        <v>128</v>
      </c>
      <c r="H202" s="229">
        <v>150</v>
      </c>
      <c r="I202" s="230"/>
      <c r="J202" s="231">
        <f>ROUND(I202*H202,2)</f>
        <v>0</v>
      </c>
      <c r="K202" s="227" t="s">
        <v>129</v>
      </c>
      <c r="L202" s="45"/>
      <c r="M202" s="232" t="s">
        <v>19</v>
      </c>
      <c r="N202" s="233" t="s">
        <v>43</v>
      </c>
      <c r="O202" s="85"/>
      <c r="P202" s="221">
        <f>O202*H202</f>
        <v>0</v>
      </c>
      <c r="Q202" s="221">
        <v>0</v>
      </c>
      <c r="R202" s="221">
        <f>Q202*H202</f>
        <v>0</v>
      </c>
      <c r="S202" s="221">
        <v>0</v>
      </c>
      <c r="T202" s="222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3" t="s">
        <v>131</v>
      </c>
      <c r="AT202" s="223" t="s">
        <v>133</v>
      </c>
      <c r="AU202" s="223" t="s">
        <v>78</v>
      </c>
      <c r="AY202" s="18" t="s">
        <v>124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8" t="s">
        <v>78</v>
      </c>
      <c r="BK202" s="224">
        <f>ROUND(I202*H202,2)</f>
        <v>0</v>
      </c>
      <c r="BL202" s="18" t="s">
        <v>131</v>
      </c>
      <c r="BM202" s="223" t="s">
        <v>508</v>
      </c>
    </row>
    <row r="203" s="2" customFormat="1" ht="24.15" customHeight="1">
      <c r="A203" s="39"/>
      <c r="B203" s="40"/>
      <c r="C203" s="225" t="s">
        <v>509</v>
      </c>
      <c r="D203" s="225" t="s">
        <v>133</v>
      </c>
      <c r="E203" s="226" t="s">
        <v>510</v>
      </c>
      <c r="F203" s="227" t="s">
        <v>511</v>
      </c>
      <c r="G203" s="228" t="s">
        <v>128</v>
      </c>
      <c r="H203" s="229">
        <v>150</v>
      </c>
      <c r="I203" s="230"/>
      <c r="J203" s="231">
        <f>ROUND(I203*H203,2)</f>
        <v>0</v>
      </c>
      <c r="K203" s="227" t="s">
        <v>129</v>
      </c>
      <c r="L203" s="45"/>
      <c r="M203" s="232" t="s">
        <v>19</v>
      </c>
      <c r="N203" s="233" t="s">
        <v>43</v>
      </c>
      <c r="O203" s="85"/>
      <c r="P203" s="221">
        <f>O203*H203</f>
        <v>0</v>
      </c>
      <c r="Q203" s="221">
        <v>0</v>
      </c>
      <c r="R203" s="221">
        <f>Q203*H203</f>
        <v>0</v>
      </c>
      <c r="S203" s="221">
        <v>0</v>
      </c>
      <c r="T203" s="222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3" t="s">
        <v>131</v>
      </c>
      <c r="AT203" s="223" t="s">
        <v>133</v>
      </c>
      <c r="AU203" s="223" t="s">
        <v>78</v>
      </c>
      <c r="AY203" s="18" t="s">
        <v>124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8" t="s">
        <v>78</v>
      </c>
      <c r="BK203" s="224">
        <f>ROUND(I203*H203,2)</f>
        <v>0</v>
      </c>
      <c r="BL203" s="18" t="s">
        <v>131</v>
      </c>
      <c r="BM203" s="223" t="s">
        <v>512</v>
      </c>
    </row>
    <row r="204" s="12" customFormat="1" ht="22.8" customHeight="1">
      <c r="A204" s="12"/>
      <c r="B204" s="197"/>
      <c r="C204" s="198"/>
      <c r="D204" s="199" t="s">
        <v>71</v>
      </c>
      <c r="E204" s="260" t="s">
        <v>513</v>
      </c>
      <c r="F204" s="260" t="s">
        <v>514</v>
      </c>
      <c r="G204" s="198"/>
      <c r="H204" s="198"/>
      <c r="I204" s="201"/>
      <c r="J204" s="261">
        <f>BK204</f>
        <v>0</v>
      </c>
      <c r="K204" s="198"/>
      <c r="L204" s="203"/>
      <c r="M204" s="204"/>
      <c r="N204" s="205"/>
      <c r="O204" s="205"/>
      <c r="P204" s="206">
        <f>SUM(P205:P235)</f>
        <v>0</v>
      </c>
      <c r="Q204" s="205"/>
      <c r="R204" s="206">
        <f>SUM(R205:R235)</f>
        <v>0</v>
      </c>
      <c r="S204" s="205"/>
      <c r="T204" s="207">
        <f>SUM(T205:T235)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8" t="s">
        <v>78</v>
      </c>
      <c r="AT204" s="209" t="s">
        <v>71</v>
      </c>
      <c r="AU204" s="209" t="s">
        <v>78</v>
      </c>
      <c r="AY204" s="208" t="s">
        <v>124</v>
      </c>
      <c r="BK204" s="210">
        <f>SUM(BK205:BK235)</f>
        <v>0</v>
      </c>
    </row>
    <row r="205" s="2" customFormat="1" ht="16.5" customHeight="1">
      <c r="A205" s="39"/>
      <c r="B205" s="40"/>
      <c r="C205" s="211" t="s">
        <v>515</v>
      </c>
      <c r="D205" s="211" t="s">
        <v>125</v>
      </c>
      <c r="E205" s="212" t="s">
        <v>516</v>
      </c>
      <c r="F205" s="213" t="s">
        <v>517</v>
      </c>
      <c r="G205" s="214" t="s">
        <v>128</v>
      </c>
      <c r="H205" s="215">
        <v>3</v>
      </c>
      <c r="I205" s="216"/>
      <c r="J205" s="217">
        <f>ROUND(I205*H205,2)</f>
        <v>0</v>
      </c>
      <c r="K205" s="213" t="s">
        <v>129</v>
      </c>
      <c r="L205" s="218"/>
      <c r="M205" s="219" t="s">
        <v>19</v>
      </c>
      <c r="N205" s="220" t="s">
        <v>43</v>
      </c>
      <c r="O205" s="85"/>
      <c r="P205" s="221">
        <f>O205*H205</f>
        <v>0</v>
      </c>
      <c r="Q205" s="221">
        <v>0</v>
      </c>
      <c r="R205" s="221">
        <f>Q205*H205</f>
        <v>0</v>
      </c>
      <c r="S205" s="221">
        <v>0</v>
      </c>
      <c r="T205" s="222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3" t="s">
        <v>130</v>
      </c>
      <c r="AT205" s="223" t="s">
        <v>125</v>
      </c>
      <c r="AU205" s="223" t="s">
        <v>80</v>
      </c>
      <c r="AY205" s="18" t="s">
        <v>124</v>
      </c>
      <c r="BE205" s="224">
        <f>IF(N205="základní",J205,0)</f>
        <v>0</v>
      </c>
      <c r="BF205" s="224">
        <f>IF(N205="snížená",J205,0)</f>
        <v>0</v>
      </c>
      <c r="BG205" s="224">
        <f>IF(N205="zákl. přenesená",J205,0)</f>
        <v>0</v>
      </c>
      <c r="BH205" s="224">
        <f>IF(N205="sníž. přenesená",J205,0)</f>
        <v>0</v>
      </c>
      <c r="BI205" s="224">
        <f>IF(N205="nulová",J205,0)</f>
        <v>0</v>
      </c>
      <c r="BJ205" s="18" t="s">
        <v>78</v>
      </c>
      <c r="BK205" s="224">
        <f>ROUND(I205*H205,2)</f>
        <v>0</v>
      </c>
      <c r="BL205" s="18" t="s">
        <v>131</v>
      </c>
      <c r="BM205" s="223" t="s">
        <v>518</v>
      </c>
    </row>
    <row r="206" s="2" customFormat="1">
      <c r="A206" s="39"/>
      <c r="B206" s="40"/>
      <c r="C206" s="41"/>
      <c r="D206" s="234" t="s">
        <v>161</v>
      </c>
      <c r="E206" s="41"/>
      <c r="F206" s="235" t="s">
        <v>519</v>
      </c>
      <c r="G206" s="41"/>
      <c r="H206" s="41"/>
      <c r="I206" s="236"/>
      <c r="J206" s="41"/>
      <c r="K206" s="41"/>
      <c r="L206" s="45"/>
      <c r="M206" s="237"/>
      <c r="N206" s="238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161</v>
      </c>
      <c r="AU206" s="18" t="s">
        <v>80</v>
      </c>
    </row>
    <row r="207" s="2" customFormat="1" ht="16.5" customHeight="1">
      <c r="A207" s="39"/>
      <c r="B207" s="40"/>
      <c r="C207" s="211" t="s">
        <v>520</v>
      </c>
      <c r="D207" s="211" t="s">
        <v>125</v>
      </c>
      <c r="E207" s="212" t="s">
        <v>521</v>
      </c>
      <c r="F207" s="213" t="s">
        <v>522</v>
      </c>
      <c r="G207" s="214" t="s">
        <v>128</v>
      </c>
      <c r="H207" s="215">
        <v>1</v>
      </c>
      <c r="I207" s="216"/>
      <c r="J207" s="217">
        <f>ROUND(I207*H207,2)</f>
        <v>0</v>
      </c>
      <c r="K207" s="213" t="s">
        <v>129</v>
      </c>
      <c r="L207" s="218"/>
      <c r="M207" s="219" t="s">
        <v>19</v>
      </c>
      <c r="N207" s="220" t="s">
        <v>43</v>
      </c>
      <c r="O207" s="85"/>
      <c r="P207" s="221">
        <f>O207*H207</f>
        <v>0</v>
      </c>
      <c r="Q207" s="221">
        <v>0</v>
      </c>
      <c r="R207" s="221">
        <f>Q207*H207</f>
        <v>0</v>
      </c>
      <c r="S207" s="221">
        <v>0</v>
      </c>
      <c r="T207" s="222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3" t="s">
        <v>130</v>
      </c>
      <c r="AT207" s="223" t="s">
        <v>125</v>
      </c>
      <c r="AU207" s="223" t="s">
        <v>80</v>
      </c>
      <c r="AY207" s="18" t="s">
        <v>124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8" t="s">
        <v>78</v>
      </c>
      <c r="BK207" s="224">
        <f>ROUND(I207*H207,2)</f>
        <v>0</v>
      </c>
      <c r="BL207" s="18" t="s">
        <v>131</v>
      </c>
      <c r="BM207" s="223" t="s">
        <v>523</v>
      </c>
    </row>
    <row r="208" s="2" customFormat="1">
      <c r="A208" s="39"/>
      <c r="B208" s="40"/>
      <c r="C208" s="41"/>
      <c r="D208" s="234" t="s">
        <v>161</v>
      </c>
      <c r="E208" s="41"/>
      <c r="F208" s="235" t="s">
        <v>524</v>
      </c>
      <c r="G208" s="41"/>
      <c r="H208" s="41"/>
      <c r="I208" s="236"/>
      <c r="J208" s="41"/>
      <c r="K208" s="41"/>
      <c r="L208" s="45"/>
      <c r="M208" s="237"/>
      <c r="N208" s="238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161</v>
      </c>
      <c r="AU208" s="18" t="s">
        <v>80</v>
      </c>
    </row>
    <row r="209" s="2" customFormat="1" ht="21.75" customHeight="1">
      <c r="A209" s="39"/>
      <c r="B209" s="40"/>
      <c r="C209" s="211" t="s">
        <v>525</v>
      </c>
      <c r="D209" s="211" t="s">
        <v>125</v>
      </c>
      <c r="E209" s="212" t="s">
        <v>526</v>
      </c>
      <c r="F209" s="213" t="s">
        <v>527</v>
      </c>
      <c r="G209" s="214" t="s">
        <v>128</v>
      </c>
      <c r="H209" s="215">
        <v>4</v>
      </c>
      <c r="I209" s="216"/>
      <c r="J209" s="217">
        <f>ROUND(I209*H209,2)</f>
        <v>0</v>
      </c>
      <c r="K209" s="213" t="s">
        <v>129</v>
      </c>
      <c r="L209" s="218"/>
      <c r="M209" s="219" t="s">
        <v>19</v>
      </c>
      <c r="N209" s="220" t="s">
        <v>43</v>
      </c>
      <c r="O209" s="85"/>
      <c r="P209" s="221">
        <f>O209*H209</f>
        <v>0</v>
      </c>
      <c r="Q209" s="221">
        <v>0</v>
      </c>
      <c r="R209" s="221">
        <f>Q209*H209</f>
        <v>0</v>
      </c>
      <c r="S209" s="221">
        <v>0</v>
      </c>
      <c r="T209" s="222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3" t="s">
        <v>130</v>
      </c>
      <c r="AT209" s="223" t="s">
        <v>125</v>
      </c>
      <c r="AU209" s="223" t="s">
        <v>80</v>
      </c>
      <c r="AY209" s="18" t="s">
        <v>124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8" t="s">
        <v>78</v>
      </c>
      <c r="BK209" s="224">
        <f>ROUND(I209*H209,2)</f>
        <v>0</v>
      </c>
      <c r="BL209" s="18" t="s">
        <v>131</v>
      </c>
      <c r="BM209" s="223" t="s">
        <v>528</v>
      </c>
    </row>
    <row r="210" s="2" customFormat="1">
      <c r="A210" s="39"/>
      <c r="B210" s="40"/>
      <c r="C210" s="41"/>
      <c r="D210" s="234" t="s">
        <v>161</v>
      </c>
      <c r="E210" s="41"/>
      <c r="F210" s="235" t="s">
        <v>529</v>
      </c>
      <c r="G210" s="41"/>
      <c r="H210" s="41"/>
      <c r="I210" s="236"/>
      <c r="J210" s="41"/>
      <c r="K210" s="41"/>
      <c r="L210" s="45"/>
      <c r="M210" s="237"/>
      <c r="N210" s="238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161</v>
      </c>
      <c r="AU210" s="18" t="s">
        <v>80</v>
      </c>
    </row>
    <row r="211" s="2" customFormat="1" ht="16.5" customHeight="1">
      <c r="A211" s="39"/>
      <c r="B211" s="40"/>
      <c r="C211" s="211" t="s">
        <v>530</v>
      </c>
      <c r="D211" s="211" t="s">
        <v>125</v>
      </c>
      <c r="E211" s="212" t="s">
        <v>531</v>
      </c>
      <c r="F211" s="213" t="s">
        <v>532</v>
      </c>
      <c r="G211" s="214" t="s">
        <v>128</v>
      </c>
      <c r="H211" s="215">
        <v>4</v>
      </c>
      <c r="I211" s="216"/>
      <c r="J211" s="217">
        <f>ROUND(I211*H211,2)</f>
        <v>0</v>
      </c>
      <c r="K211" s="213" t="s">
        <v>129</v>
      </c>
      <c r="L211" s="218"/>
      <c r="M211" s="219" t="s">
        <v>19</v>
      </c>
      <c r="N211" s="220" t="s">
        <v>43</v>
      </c>
      <c r="O211" s="85"/>
      <c r="P211" s="221">
        <f>O211*H211</f>
        <v>0</v>
      </c>
      <c r="Q211" s="221">
        <v>0</v>
      </c>
      <c r="R211" s="221">
        <f>Q211*H211</f>
        <v>0</v>
      </c>
      <c r="S211" s="221">
        <v>0</v>
      </c>
      <c r="T211" s="222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3" t="s">
        <v>130</v>
      </c>
      <c r="AT211" s="223" t="s">
        <v>125</v>
      </c>
      <c r="AU211" s="223" t="s">
        <v>80</v>
      </c>
      <c r="AY211" s="18" t="s">
        <v>124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8" t="s">
        <v>78</v>
      </c>
      <c r="BK211" s="224">
        <f>ROUND(I211*H211,2)</f>
        <v>0</v>
      </c>
      <c r="BL211" s="18" t="s">
        <v>131</v>
      </c>
      <c r="BM211" s="223" t="s">
        <v>533</v>
      </c>
    </row>
    <row r="212" s="2" customFormat="1">
      <c r="A212" s="39"/>
      <c r="B212" s="40"/>
      <c r="C212" s="41"/>
      <c r="D212" s="234" t="s">
        <v>161</v>
      </c>
      <c r="E212" s="41"/>
      <c r="F212" s="235" t="s">
        <v>534</v>
      </c>
      <c r="G212" s="41"/>
      <c r="H212" s="41"/>
      <c r="I212" s="236"/>
      <c r="J212" s="41"/>
      <c r="K212" s="41"/>
      <c r="L212" s="45"/>
      <c r="M212" s="237"/>
      <c r="N212" s="238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161</v>
      </c>
      <c r="AU212" s="18" t="s">
        <v>80</v>
      </c>
    </row>
    <row r="213" s="2" customFormat="1" ht="16.5" customHeight="1">
      <c r="A213" s="39"/>
      <c r="B213" s="40"/>
      <c r="C213" s="211" t="s">
        <v>535</v>
      </c>
      <c r="D213" s="211" t="s">
        <v>125</v>
      </c>
      <c r="E213" s="212" t="s">
        <v>536</v>
      </c>
      <c r="F213" s="213" t="s">
        <v>537</v>
      </c>
      <c r="G213" s="214" t="s">
        <v>128</v>
      </c>
      <c r="H213" s="215">
        <v>2</v>
      </c>
      <c r="I213" s="216"/>
      <c r="J213" s="217">
        <f>ROUND(I213*H213,2)</f>
        <v>0</v>
      </c>
      <c r="K213" s="213" t="s">
        <v>129</v>
      </c>
      <c r="L213" s="218"/>
      <c r="M213" s="219" t="s">
        <v>19</v>
      </c>
      <c r="N213" s="220" t="s">
        <v>43</v>
      </c>
      <c r="O213" s="85"/>
      <c r="P213" s="221">
        <f>O213*H213</f>
        <v>0</v>
      </c>
      <c r="Q213" s="221">
        <v>0</v>
      </c>
      <c r="R213" s="221">
        <f>Q213*H213</f>
        <v>0</v>
      </c>
      <c r="S213" s="221">
        <v>0</v>
      </c>
      <c r="T213" s="222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3" t="s">
        <v>130</v>
      </c>
      <c r="AT213" s="223" t="s">
        <v>125</v>
      </c>
      <c r="AU213" s="223" t="s">
        <v>80</v>
      </c>
      <c r="AY213" s="18" t="s">
        <v>124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8" t="s">
        <v>78</v>
      </c>
      <c r="BK213" s="224">
        <f>ROUND(I213*H213,2)</f>
        <v>0</v>
      </c>
      <c r="BL213" s="18" t="s">
        <v>131</v>
      </c>
      <c r="BM213" s="223" t="s">
        <v>538</v>
      </c>
    </row>
    <row r="214" s="2" customFormat="1">
      <c r="A214" s="39"/>
      <c r="B214" s="40"/>
      <c r="C214" s="41"/>
      <c r="D214" s="234" t="s">
        <v>161</v>
      </c>
      <c r="E214" s="41"/>
      <c r="F214" s="235" t="s">
        <v>539</v>
      </c>
      <c r="G214" s="41"/>
      <c r="H214" s="41"/>
      <c r="I214" s="236"/>
      <c r="J214" s="41"/>
      <c r="K214" s="41"/>
      <c r="L214" s="45"/>
      <c r="M214" s="237"/>
      <c r="N214" s="238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161</v>
      </c>
      <c r="AU214" s="18" t="s">
        <v>80</v>
      </c>
    </row>
    <row r="215" s="2" customFormat="1" ht="24.15" customHeight="1">
      <c r="A215" s="39"/>
      <c r="B215" s="40"/>
      <c r="C215" s="211" t="s">
        <v>540</v>
      </c>
      <c r="D215" s="211" t="s">
        <v>125</v>
      </c>
      <c r="E215" s="212" t="s">
        <v>541</v>
      </c>
      <c r="F215" s="213" t="s">
        <v>542</v>
      </c>
      <c r="G215" s="214" t="s">
        <v>128</v>
      </c>
      <c r="H215" s="215">
        <v>17</v>
      </c>
      <c r="I215" s="216"/>
      <c r="J215" s="217">
        <f>ROUND(I215*H215,2)</f>
        <v>0</v>
      </c>
      <c r="K215" s="213" t="s">
        <v>129</v>
      </c>
      <c r="L215" s="218"/>
      <c r="M215" s="219" t="s">
        <v>19</v>
      </c>
      <c r="N215" s="220" t="s">
        <v>43</v>
      </c>
      <c r="O215" s="85"/>
      <c r="P215" s="221">
        <f>O215*H215</f>
        <v>0</v>
      </c>
      <c r="Q215" s="221">
        <v>0</v>
      </c>
      <c r="R215" s="221">
        <f>Q215*H215</f>
        <v>0</v>
      </c>
      <c r="S215" s="221">
        <v>0</v>
      </c>
      <c r="T215" s="222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3" t="s">
        <v>130</v>
      </c>
      <c r="AT215" s="223" t="s">
        <v>125</v>
      </c>
      <c r="AU215" s="223" t="s">
        <v>80</v>
      </c>
      <c r="AY215" s="18" t="s">
        <v>124</v>
      </c>
      <c r="BE215" s="224">
        <f>IF(N215="základní",J215,0)</f>
        <v>0</v>
      </c>
      <c r="BF215" s="224">
        <f>IF(N215="snížená",J215,0)</f>
        <v>0</v>
      </c>
      <c r="BG215" s="224">
        <f>IF(N215="zákl. přenesená",J215,0)</f>
        <v>0</v>
      </c>
      <c r="BH215" s="224">
        <f>IF(N215="sníž. přenesená",J215,0)</f>
        <v>0</v>
      </c>
      <c r="BI215" s="224">
        <f>IF(N215="nulová",J215,0)</f>
        <v>0</v>
      </c>
      <c r="BJ215" s="18" t="s">
        <v>78</v>
      </c>
      <c r="BK215" s="224">
        <f>ROUND(I215*H215,2)</f>
        <v>0</v>
      </c>
      <c r="BL215" s="18" t="s">
        <v>131</v>
      </c>
      <c r="BM215" s="223" t="s">
        <v>543</v>
      </c>
    </row>
    <row r="216" s="2" customFormat="1">
      <c r="A216" s="39"/>
      <c r="B216" s="40"/>
      <c r="C216" s="41"/>
      <c r="D216" s="234" t="s">
        <v>161</v>
      </c>
      <c r="E216" s="41"/>
      <c r="F216" s="235" t="s">
        <v>544</v>
      </c>
      <c r="G216" s="41"/>
      <c r="H216" s="41"/>
      <c r="I216" s="236"/>
      <c r="J216" s="41"/>
      <c r="K216" s="41"/>
      <c r="L216" s="45"/>
      <c r="M216" s="237"/>
      <c r="N216" s="238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161</v>
      </c>
      <c r="AU216" s="18" t="s">
        <v>80</v>
      </c>
    </row>
    <row r="217" s="2" customFormat="1" ht="16.5" customHeight="1">
      <c r="A217" s="39"/>
      <c r="B217" s="40"/>
      <c r="C217" s="211" t="s">
        <v>545</v>
      </c>
      <c r="D217" s="211" t="s">
        <v>125</v>
      </c>
      <c r="E217" s="212" t="s">
        <v>546</v>
      </c>
      <c r="F217" s="213" t="s">
        <v>547</v>
      </c>
      <c r="G217" s="214" t="s">
        <v>128</v>
      </c>
      <c r="H217" s="215">
        <v>2</v>
      </c>
      <c r="I217" s="216"/>
      <c r="J217" s="217">
        <f>ROUND(I217*H217,2)</f>
        <v>0</v>
      </c>
      <c r="K217" s="213" t="s">
        <v>129</v>
      </c>
      <c r="L217" s="218"/>
      <c r="M217" s="219" t="s">
        <v>19</v>
      </c>
      <c r="N217" s="220" t="s">
        <v>43</v>
      </c>
      <c r="O217" s="85"/>
      <c r="P217" s="221">
        <f>O217*H217</f>
        <v>0</v>
      </c>
      <c r="Q217" s="221">
        <v>0</v>
      </c>
      <c r="R217" s="221">
        <f>Q217*H217</f>
        <v>0</v>
      </c>
      <c r="S217" s="221">
        <v>0</v>
      </c>
      <c r="T217" s="222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3" t="s">
        <v>130</v>
      </c>
      <c r="AT217" s="223" t="s">
        <v>125</v>
      </c>
      <c r="AU217" s="223" t="s">
        <v>80</v>
      </c>
      <c r="AY217" s="18" t="s">
        <v>124</v>
      </c>
      <c r="BE217" s="224">
        <f>IF(N217="základní",J217,0)</f>
        <v>0</v>
      </c>
      <c r="BF217" s="224">
        <f>IF(N217="snížená",J217,0)</f>
        <v>0</v>
      </c>
      <c r="BG217" s="224">
        <f>IF(N217="zákl. přenesená",J217,0)</f>
        <v>0</v>
      </c>
      <c r="BH217" s="224">
        <f>IF(N217="sníž. přenesená",J217,0)</f>
        <v>0</v>
      </c>
      <c r="BI217" s="224">
        <f>IF(N217="nulová",J217,0)</f>
        <v>0</v>
      </c>
      <c r="BJ217" s="18" t="s">
        <v>78</v>
      </c>
      <c r="BK217" s="224">
        <f>ROUND(I217*H217,2)</f>
        <v>0</v>
      </c>
      <c r="BL217" s="18" t="s">
        <v>131</v>
      </c>
      <c r="BM217" s="223" t="s">
        <v>548</v>
      </c>
    </row>
    <row r="218" s="2" customFormat="1">
      <c r="A218" s="39"/>
      <c r="B218" s="40"/>
      <c r="C218" s="41"/>
      <c r="D218" s="234" t="s">
        <v>161</v>
      </c>
      <c r="E218" s="41"/>
      <c r="F218" s="235" t="s">
        <v>549</v>
      </c>
      <c r="G218" s="41"/>
      <c r="H218" s="41"/>
      <c r="I218" s="236"/>
      <c r="J218" s="41"/>
      <c r="K218" s="41"/>
      <c r="L218" s="45"/>
      <c r="M218" s="237"/>
      <c r="N218" s="238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161</v>
      </c>
      <c r="AU218" s="18" t="s">
        <v>80</v>
      </c>
    </row>
    <row r="219" s="2" customFormat="1" ht="24.15" customHeight="1">
      <c r="A219" s="39"/>
      <c r="B219" s="40"/>
      <c r="C219" s="211" t="s">
        <v>550</v>
      </c>
      <c r="D219" s="211" t="s">
        <v>125</v>
      </c>
      <c r="E219" s="212" t="s">
        <v>551</v>
      </c>
      <c r="F219" s="213" t="s">
        <v>552</v>
      </c>
      <c r="G219" s="214" t="s">
        <v>128</v>
      </c>
      <c r="H219" s="215">
        <v>13</v>
      </c>
      <c r="I219" s="216"/>
      <c r="J219" s="217">
        <f>ROUND(I219*H219,2)</f>
        <v>0</v>
      </c>
      <c r="K219" s="213" t="s">
        <v>129</v>
      </c>
      <c r="L219" s="218"/>
      <c r="M219" s="219" t="s">
        <v>19</v>
      </c>
      <c r="N219" s="220" t="s">
        <v>43</v>
      </c>
      <c r="O219" s="85"/>
      <c r="P219" s="221">
        <f>O219*H219</f>
        <v>0</v>
      </c>
      <c r="Q219" s="221">
        <v>0</v>
      </c>
      <c r="R219" s="221">
        <f>Q219*H219</f>
        <v>0</v>
      </c>
      <c r="S219" s="221">
        <v>0</v>
      </c>
      <c r="T219" s="222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3" t="s">
        <v>130</v>
      </c>
      <c r="AT219" s="223" t="s">
        <v>125</v>
      </c>
      <c r="AU219" s="223" t="s">
        <v>80</v>
      </c>
      <c r="AY219" s="18" t="s">
        <v>124</v>
      </c>
      <c r="BE219" s="224">
        <f>IF(N219="základní",J219,0)</f>
        <v>0</v>
      </c>
      <c r="BF219" s="224">
        <f>IF(N219="snížená",J219,0)</f>
        <v>0</v>
      </c>
      <c r="BG219" s="224">
        <f>IF(N219="zákl. přenesená",J219,0)</f>
        <v>0</v>
      </c>
      <c r="BH219" s="224">
        <f>IF(N219="sníž. přenesená",J219,0)</f>
        <v>0</v>
      </c>
      <c r="BI219" s="224">
        <f>IF(N219="nulová",J219,0)</f>
        <v>0</v>
      </c>
      <c r="BJ219" s="18" t="s">
        <v>78</v>
      </c>
      <c r="BK219" s="224">
        <f>ROUND(I219*H219,2)</f>
        <v>0</v>
      </c>
      <c r="BL219" s="18" t="s">
        <v>131</v>
      </c>
      <c r="BM219" s="223" t="s">
        <v>553</v>
      </c>
    </row>
    <row r="220" s="2" customFormat="1">
      <c r="A220" s="39"/>
      <c r="B220" s="40"/>
      <c r="C220" s="41"/>
      <c r="D220" s="234" t="s">
        <v>161</v>
      </c>
      <c r="E220" s="41"/>
      <c r="F220" s="235" t="s">
        <v>554</v>
      </c>
      <c r="G220" s="41"/>
      <c r="H220" s="41"/>
      <c r="I220" s="236"/>
      <c r="J220" s="41"/>
      <c r="K220" s="41"/>
      <c r="L220" s="45"/>
      <c r="M220" s="237"/>
      <c r="N220" s="238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161</v>
      </c>
      <c r="AU220" s="18" t="s">
        <v>80</v>
      </c>
    </row>
    <row r="221" s="2" customFormat="1" ht="66.75" customHeight="1">
      <c r="A221" s="39"/>
      <c r="B221" s="40"/>
      <c r="C221" s="211" t="s">
        <v>555</v>
      </c>
      <c r="D221" s="211" t="s">
        <v>125</v>
      </c>
      <c r="E221" s="212" t="s">
        <v>556</v>
      </c>
      <c r="F221" s="213" t="s">
        <v>557</v>
      </c>
      <c r="G221" s="214" t="s">
        <v>128</v>
      </c>
      <c r="H221" s="215">
        <v>1</v>
      </c>
      <c r="I221" s="216"/>
      <c r="J221" s="217">
        <f>ROUND(I221*H221,2)</f>
        <v>0</v>
      </c>
      <c r="K221" s="213" t="s">
        <v>129</v>
      </c>
      <c r="L221" s="218"/>
      <c r="M221" s="219" t="s">
        <v>19</v>
      </c>
      <c r="N221" s="220" t="s">
        <v>43</v>
      </c>
      <c r="O221" s="85"/>
      <c r="P221" s="221">
        <f>O221*H221</f>
        <v>0</v>
      </c>
      <c r="Q221" s="221">
        <v>0</v>
      </c>
      <c r="R221" s="221">
        <f>Q221*H221</f>
        <v>0</v>
      </c>
      <c r="S221" s="221">
        <v>0</v>
      </c>
      <c r="T221" s="222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3" t="s">
        <v>130</v>
      </c>
      <c r="AT221" s="223" t="s">
        <v>125</v>
      </c>
      <c r="AU221" s="223" t="s">
        <v>80</v>
      </c>
      <c r="AY221" s="18" t="s">
        <v>124</v>
      </c>
      <c r="BE221" s="224">
        <f>IF(N221="základní",J221,0)</f>
        <v>0</v>
      </c>
      <c r="BF221" s="224">
        <f>IF(N221="snížená",J221,0)</f>
        <v>0</v>
      </c>
      <c r="BG221" s="224">
        <f>IF(N221="zákl. přenesená",J221,0)</f>
        <v>0</v>
      </c>
      <c r="BH221" s="224">
        <f>IF(N221="sníž. přenesená",J221,0)</f>
        <v>0</v>
      </c>
      <c r="BI221" s="224">
        <f>IF(N221="nulová",J221,0)</f>
        <v>0</v>
      </c>
      <c r="BJ221" s="18" t="s">
        <v>78</v>
      </c>
      <c r="BK221" s="224">
        <f>ROUND(I221*H221,2)</f>
        <v>0</v>
      </c>
      <c r="BL221" s="18" t="s">
        <v>131</v>
      </c>
      <c r="BM221" s="223" t="s">
        <v>558</v>
      </c>
    </row>
    <row r="222" s="2" customFormat="1" ht="24.15" customHeight="1">
      <c r="A222" s="39"/>
      <c r="B222" s="40"/>
      <c r="C222" s="211" t="s">
        <v>559</v>
      </c>
      <c r="D222" s="211" t="s">
        <v>125</v>
      </c>
      <c r="E222" s="212" t="s">
        <v>560</v>
      </c>
      <c r="F222" s="213" t="s">
        <v>561</v>
      </c>
      <c r="G222" s="214" t="s">
        <v>128</v>
      </c>
      <c r="H222" s="215">
        <v>1</v>
      </c>
      <c r="I222" s="216"/>
      <c r="J222" s="217">
        <f>ROUND(I222*H222,2)</f>
        <v>0</v>
      </c>
      <c r="K222" s="213" t="s">
        <v>129</v>
      </c>
      <c r="L222" s="218"/>
      <c r="M222" s="219" t="s">
        <v>19</v>
      </c>
      <c r="N222" s="220" t="s">
        <v>43</v>
      </c>
      <c r="O222" s="85"/>
      <c r="P222" s="221">
        <f>O222*H222</f>
        <v>0</v>
      </c>
      <c r="Q222" s="221">
        <v>0</v>
      </c>
      <c r="R222" s="221">
        <f>Q222*H222</f>
        <v>0</v>
      </c>
      <c r="S222" s="221">
        <v>0</v>
      </c>
      <c r="T222" s="222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3" t="s">
        <v>130</v>
      </c>
      <c r="AT222" s="223" t="s">
        <v>125</v>
      </c>
      <c r="AU222" s="223" t="s">
        <v>80</v>
      </c>
      <c r="AY222" s="18" t="s">
        <v>124</v>
      </c>
      <c r="BE222" s="224">
        <f>IF(N222="základní",J222,0)</f>
        <v>0</v>
      </c>
      <c r="BF222" s="224">
        <f>IF(N222="snížená",J222,0)</f>
        <v>0</v>
      </c>
      <c r="BG222" s="224">
        <f>IF(N222="zákl. přenesená",J222,0)</f>
        <v>0</v>
      </c>
      <c r="BH222" s="224">
        <f>IF(N222="sníž. přenesená",J222,0)</f>
        <v>0</v>
      </c>
      <c r="BI222" s="224">
        <f>IF(N222="nulová",J222,0)</f>
        <v>0</v>
      </c>
      <c r="BJ222" s="18" t="s">
        <v>78</v>
      </c>
      <c r="BK222" s="224">
        <f>ROUND(I222*H222,2)</f>
        <v>0</v>
      </c>
      <c r="BL222" s="18" t="s">
        <v>131</v>
      </c>
      <c r="BM222" s="223" t="s">
        <v>562</v>
      </c>
    </row>
    <row r="223" s="2" customFormat="1" ht="37.8" customHeight="1">
      <c r="A223" s="39"/>
      <c r="B223" s="40"/>
      <c r="C223" s="225" t="s">
        <v>563</v>
      </c>
      <c r="D223" s="225" t="s">
        <v>133</v>
      </c>
      <c r="E223" s="226" t="s">
        <v>564</v>
      </c>
      <c r="F223" s="227" t="s">
        <v>565</v>
      </c>
      <c r="G223" s="228" t="s">
        <v>128</v>
      </c>
      <c r="H223" s="229">
        <v>1</v>
      </c>
      <c r="I223" s="230"/>
      <c r="J223" s="231">
        <f>ROUND(I223*H223,2)</f>
        <v>0</v>
      </c>
      <c r="K223" s="227" t="s">
        <v>141</v>
      </c>
      <c r="L223" s="45"/>
      <c r="M223" s="232" t="s">
        <v>19</v>
      </c>
      <c r="N223" s="233" t="s">
        <v>43</v>
      </c>
      <c r="O223" s="85"/>
      <c r="P223" s="221">
        <f>O223*H223</f>
        <v>0</v>
      </c>
      <c r="Q223" s="221">
        <v>0</v>
      </c>
      <c r="R223" s="221">
        <f>Q223*H223</f>
        <v>0</v>
      </c>
      <c r="S223" s="221">
        <v>0</v>
      </c>
      <c r="T223" s="222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3" t="s">
        <v>131</v>
      </c>
      <c r="AT223" s="223" t="s">
        <v>133</v>
      </c>
      <c r="AU223" s="223" t="s">
        <v>80</v>
      </c>
      <c r="AY223" s="18" t="s">
        <v>124</v>
      </c>
      <c r="BE223" s="224">
        <f>IF(N223="základní",J223,0)</f>
        <v>0</v>
      </c>
      <c r="BF223" s="224">
        <f>IF(N223="snížená",J223,0)</f>
        <v>0</v>
      </c>
      <c r="BG223" s="224">
        <f>IF(N223="zákl. přenesená",J223,0)</f>
        <v>0</v>
      </c>
      <c r="BH223" s="224">
        <f>IF(N223="sníž. přenesená",J223,0)</f>
        <v>0</v>
      </c>
      <c r="BI223" s="224">
        <f>IF(N223="nulová",J223,0)</f>
        <v>0</v>
      </c>
      <c r="BJ223" s="18" t="s">
        <v>78</v>
      </c>
      <c r="BK223" s="224">
        <f>ROUND(I223*H223,2)</f>
        <v>0</v>
      </c>
      <c r="BL223" s="18" t="s">
        <v>131</v>
      </c>
      <c r="BM223" s="223" t="s">
        <v>566</v>
      </c>
    </row>
    <row r="224" s="2" customFormat="1" ht="24.15" customHeight="1">
      <c r="A224" s="39"/>
      <c r="B224" s="40"/>
      <c r="C224" s="211" t="s">
        <v>567</v>
      </c>
      <c r="D224" s="211" t="s">
        <v>125</v>
      </c>
      <c r="E224" s="212" t="s">
        <v>568</v>
      </c>
      <c r="F224" s="213" t="s">
        <v>569</v>
      </c>
      <c r="G224" s="214" t="s">
        <v>128</v>
      </c>
      <c r="H224" s="215">
        <v>1</v>
      </c>
      <c r="I224" s="216"/>
      <c r="J224" s="217">
        <f>ROUND(I224*H224,2)</f>
        <v>0</v>
      </c>
      <c r="K224" s="213" t="s">
        <v>129</v>
      </c>
      <c r="L224" s="218"/>
      <c r="M224" s="219" t="s">
        <v>19</v>
      </c>
      <c r="N224" s="220" t="s">
        <v>43</v>
      </c>
      <c r="O224" s="85"/>
      <c r="P224" s="221">
        <f>O224*H224</f>
        <v>0</v>
      </c>
      <c r="Q224" s="221">
        <v>0</v>
      </c>
      <c r="R224" s="221">
        <f>Q224*H224</f>
        <v>0</v>
      </c>
      <c r="S224" s="221">
        <v>0</v>
      </c>
      <c r="T224" s="222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3" t="s">
        <v>130</v>
      </c>
      <c r="AT224" s="223" t="s">
        <v>125</v>
      </c>
      <c r="AU224" s="223" t="s">
        <v>80</v>
      </c>
      <c r="AY224" s="18" t="s">
        <v>124</v>
      </c>
      <c r="BE224" s="224">
        <f>IF(N224="základní",J224,0)</f>
        <v>0</v>
      </c>
      <c r="BF224" s="224">
        <f>IF(N224="snížená",J224,0)</f>
        <v>0</v>
      </c>
      <c r="BG224" s="224">
        <f>IF(N224="zákl. přenesená",J224,0)</f>
        <v>0</v>
      </c>
      <c r="BH224" s="224">
        <f>IF(N224="sníž. přenesená",J224,0)</f>
        <v>0</v>
      </c>
      <c r="BI224" s="224">
        <f>IF(N224="nulová",J224,0)</f>
        <v>0</v>
      </c>
      <c r="BJ224" s="18" t="s">
        <v>78</v>
      </c>
      <c r="BK224" s="224">
        <f>ROUND(I224*H224,2)</f>
        <v>0</v>
      </c>
      <c r="BL224" s="18" t="s">
        <v>131</v>
      </c>
      <c r="BM224" s="223" t="s">
        <v>570</v>
      </c>
    </row>
    <row r="225" s="2" customFormat="1" ht="37.8" customHeight="1">
      <c r="A225" s="39"/>
      <c r="B225" s="40"/>
      <c r="C225" s="211" t="s">
        <v>571</v>
      </c>
      <c r="D225" s="211" t="s">
        <v>125</v>
      </c>
      <c r="E225" s="212" t="s">
        <v>572</v>
      </c>
      <c r="F225" s="213" t="s">
        <v>573</v>
      </c>
      <c r="G225" s="214" t="s">
        <v>128</v>
      </c>
      <c r="H225" s="215">
        <v>2</v>
      </c>
      <c r="I225" s="216"/>
      <c r="J225" s="217">
        <f>ROUND(I225*H225,2)</f>
        <v>0</v>
      </c>
      <c r="K225" s="213" t="s">
        <v>129</v>
      </c>
      <c r="L225" s="218"/>
      <c r="M225" s="219" t="s">
        <v>19</v>
      </c>
      <c r="N225" s="220" t="s">
        <v>43</v>
      </c>
      <c r="O225" s="85"/>
      <c r="P225" s="221">
        <f>O225*H225</f>
        <v>0</v>
      </c>
      <c r="Q225" s="221">
        <v>0</v>
      </c>
      <c r="R225" s="221">
        <f>Q225*H225</f>
        <v>0</v>
      </c>
      <c r="S225" s="221">
        <v>0</v>
      </c>
      <c r="T225" s="222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3" t="s">
        <v>130</v>
      </c>
      <c r="AT225" s="223" t="s">
        <v>125</v>
      </c>
      <c r="AU225" s="223" t="s">
        <v>80</v>
      </c>
      <c r="AY225" s="18" t="s">
        <v>124</v>
      </c>
      <c r="BE225" s="224">
        <f>IF(N225="základní",J225,0)</f>
        <v>0</v>
      </c>
      <c r="BF225" s="224">
        <f>IF(N225="snížená",J225,0)</f>
        <v>0</v>
      </c>
      <c r="BG225" s="224">
        <f>IF(N225="zákl. přenesená",J225,0)</f>
        <v>0</v>
      </c>
      <c r="BH225" s="224">
        <f>IF(N225="sníž. přenesená",J225,0)</f>
        <v>0</v>
      </c>
      <c r="BI225" s="224">
        <f>IF(N225="nulová",J225,0)</f>
        <v>0</v>
      </c>
      <c r="BJ225" s="18" t="s">
        <v>78</v>
      </c>
      <c r="BK225" s="224">
        <f>ROUND(I225*H225,2)</f>
        <v>0</v>
      </c>
      <c r="BL225" s="18" t="s">
        <v>131</v>
      </c>
      <c r="BM225" s="223" t="s">
        <v>574</v>
      </c>
    </row>
    <row r="226" s="2" customFormat="1" ht="37.8" customHeight="1">
      <c r="A226" s="39"/>
      <c r="B226" s="40"/>
      <c r="C226" s="211" t="s">
        <v>575</v>
      </c>
      <c r="D226" s="211" t="s">
        <v>125</v>
      </c>
      <c r="E226" s="212" t="s">
        <v>576</v>
      </c>
      <c r="F226" s="213" t="s">
        <v>577</v>
      </c>
      <c r="G226" s="214" t="s">
        <v>128</v>
      </c>
      <c r="H226" s="215">
        <v>2</v>
      </c>
      <c r="I226" s="216"/>
      <c r="J226" s="217">
        <f>ROUND(I226*H226,2)</f>
        <v>0</v>
      </c>
      <c r="K226" s="213" t="s">
        <v>129</v>
      </c>
      <c r="L226" s="218"/>
      <c r="M226" s="219" t="s">
        <v>19</v>
      </c>
      <c r="N226" s="220" t="s">
        <v>43</v>
      </c>
      <c r="O226" s="85"/>
      <c r="P226" s="221">
        <f>O226*H226</f>
        <v>0</v>
      </c>
      <c r="Q226" s="221">
        <v>0</v>
      </c>
      <c r="R226" s="221">
        <f>Q226*H226</f>
        <v>0</v>
      </c>
      <c r="S226" s="221">
        <v>0</v>
      </c>
      <c r="T226" s="222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3" t="s">
        <v>130</v>
      </c>
      <c r="AT226" s="223" t="s">
        <v>125</v>
      </c>
      <c r="AU226" s="223" t="s">
        <v>80</v>
      </c>
      <c r="AY226" s="18" t="s">
        <v>124</v>
      </c>
      <c r="BE226" s="224">
        <f>IF(N226="základní",J226,0)</f>
        <v>0</v>
      </c>
      <c r="BF226" s="224">
        <f>IF(N226="snížená",J226,0)</f>
        <v>0</v>
      </c>
      <c r="BG226" s="224">
        <f>IF(N226="zákl. přenesená",J226,0)</f>
        <v>0</v>
      </c>
      <c r="BH226" s="224">
        <f>IF(N226="sníž. přenesená",J226,0)</f>
        <v>0</v>
      </c>
      <c r="BI226" s="224">
        <f>IF(N226="nulová",J226,0)</f>
        <v>0</v>
      </c>
      <c r="BJ226" s="18" t="s">
        <v>78</v>
      </c>
      <c r="BK226" s="224">
        <f>ROUND(I226*H226,2)</f>
        <v>0</v>
      </c>
      <c r="BL226" s="18" t="s">
        <v>131</v>
      </c>
      <c r="BM226" s="223" t="s">
        <v>578</v>
      </c>
    </row>
    <row r="227" s="2" customFormat="1" ht="24.15" customHeight="1">
      <c r="A227" s="39"/>
      <c r="B227" s="40"/>
      <c r="C227" s="225" t="s">
        <v>579</v>
      </c>
      <c r="D227" s="225" t="s">
        <v>133</v>
      </c>
      <c r="E227" s="226" t="s">
        <v>580</v>
      </c>
      <c r="F227" s="227" t="s">
        <v>581</v>
      </c>
      <c r="G227" s="228" t="s">
        <v>128</v>
      </c>
      <c r="H227" s="229">
        <v>4</v>
      </c>
      <c r="I227" s="230"/>
      <c r="J227" s="231">
        <f>ROUND(I227*H227,2)</f>
        <v>0</v>
      </c>
      <c r="K227" s="227" t="s">
        <v>141</v>
      </c>
      <c r="L227" s="45"/>
      <c r="M227" s="232" t="s">
        <v>19</v>
      </c>
      <c r="N227" s="233" t="s">
        <v>43</v>
      </c>
      <c r="O227" s="85"/>
      <c r="P227" s="221">
        <f>O227*H227</f>
        <v>0</v>
      </c>
      <c r="Q227" s="221">
        <v>0</v>
      </c>
      <c r="R227" s="221">
        <f>Q227*H227</f>
        <v>0</v>
      </c>
      <c r="S227" s="221">
        <v>0</v>
      </c>
      <c r="T227" s="222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3" t="s">
        <v>131</v>
      </c>
      <c r="AT227" s="223" t="s">
        <v>133</v>
      </c>
      <c r="AU227" s="223" t="s">
        <v>80</v>
      </c>
      <c r="AY227" s="18" t="s">
        <v>124</v>
      </c>
      <c r="BE227" s="224">
        <f>IF(N227="základní",J227,0)</f>
        <v>0</v>
      </c>
      <c r="BF227" s="224">
        <f>IF(N227="snížená",J227,0)</f>
        <v>0</v>
      </c>
      <c r="BG227" s="224">
        <f>IF(N227="zákl. přenesená",J227,0)</f>
        <v>0</v>
      </c>
      <c r="BH227" s="224">
        <f>IF(N227="sníž. přenesená",J227,0)</f>
        <v>0</v>
      </c>
      <c r="BI227" s="224">
        <f>IF(N227="nulová",J227,0)</f>
        <v>0</v>
      </c>
      <c r="BJ227" s="18" t="s">
        <v>78</v>
      </c>
      <c r="BK227" s="224">
        <f>ROUND(I227*H227,2)</f>
        <v>0</v>
      </c>
      <c r="BL227" s="18" t="s">
        <v>131</v>
      </c>
      <c r="BM227" s="223" t="s">
        <v>582</v>
      </c>
    </row>
    <row r="228" s="2" customFormat="1" ht="33" customHeight="1">
      <c r="A228" s="39"/>
      <c r="B228" s="40"/>
      <c r="C228" s="225" t="s">
        <v>583</v>
      </c>
      <c r="D228" s="225" t="s">
        <v>133</v>
      </c>
      <c r="E228" s="226" t="s">
        <v>584</v>
      </c>
      <c r="F228" s="227" t="s">
        <v>585</v>
      </c>
      <c r="G228" s="228" t="s">
        <v>128</v>
      </c>
      <c r="H228" s="229">
        <v>2</v>
      </c>
      <c r="I228" s="230"/>
      <c r="J228" s="231">
        <f>ROUND(I228*H228,2)</f>
        <v>0</v>
      </c>
      <c r="K228" s="227" t="s">
        <v>129</v>
      </c>
      <c r="L228" s="45"/>
      <c r="M228" s="232" t="s">
        <v>19</v>
      </c>
      <c r="N228" s="233" t="s">
        <v>43</v>
      </c>
      <c r="O228" s="85"/>
      <c r="P228" s="221">
        <f>O228*H228</f>
        <v>0</v>
      </c>
      <c r="Q228" s="221">
        <v>0</v>
      </c>
      <c r="R228" s="221">
        <f>Q228*H228</f>
        <v>0</v>
      </c>
      <c r="S228" s="221">
        <v>0</v>
      </c>
      <c r="T228" s="222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3" t="s">
        <v>586</v>
      </c>
      <c r="AT228" s="223" t="s">
        <v>133</v>
      </c>
      <c r="AU228" s="223" t="s">
        <v>80</v>
      </c>
      <c r="AY228" s="18" t="s">
        <v>124</v>
      </c>
      <c r="BE228" s="224">
        <f>IF(N228="základní",J228,0)</f>
        <v>0</v>
      </c>
      <c r="BF228" s="224">
        <f>IF(N228="snížená",J228,0)</f>
        <v>0</v>
      </c>
      <c r="BG228" s="224">
        <f>IF(N228="zákl. přenesená",J228,0)</f>
        <v>0</v>
      </c>
      <c r="BH228" s="224">
        <f>IF(N228="sníž. přenesená",J228,0)</f>
        <v>0</v>
      </c>
      <c r="BI228" s="224">
        <f>IF(N228="nulová",J228,0)</f>
        <v>0</v>
      </c>
      <c r="BJ228" s="18" t="s">
        <v>78</v>
      </c>
      <c r="BK228" s="224">
        <f>ROUND(I228*H228,2)</f>
        <v>0</v>
      </c>
      <c r="BL228" s="18" t="s">
        <v>586</v>
      </c>
      <c r="BM228" s="223" t="s">
        <v>587</v>
      </c>
    </row>
    <row r="229" s="2" customFormat="1" ht="24.15" customHeight="1">
      <c r="A229" s="39"/>
      <c r="B229" s="40"/>
      <c r="C229" s="225" t="s">
        <v>588</v>
      </c>
      <c r="D229" s="225" t="s">
        <v>133</v>
      </c>
      <c r="E229" s="226" t="s">
        <v>506</v>
      </c>
      <c r="F229" s="227" t="s">
        <v>507</v>
      </c>
      <c r="G229" s="228" t="s">
        <v>128</v>
      </c>
      <c r="H229" s="229">
        <v>590</v>
      </c>
      <c r="I229" s="230"/>
      <c r="J229" s="231">
        <f>ROUND(I229*H229,2)</f>
        <v>0</v>
      </c>
      <c r="K229" s="227" t="s">
        <v>129</v>
      </c>
      <c r="L229" s="45"/>
      <c r="M229" s="232" t="s">
        <v>19</v>
      </c>
      <c r="N229" s="233" t="s">
        <v>43</v>
      </c>
      <c r="O229" s="85"/>
      <c r="P229" s="221">
        <f>O229*H229</f>
        <v>0</v>
      </c>
      <c r="Q229" s="221">
        <v>0</v>
      </c>
      <c r="R229" s="221">
        <f>Q229*H229</f>
        <v>0</v>
      </c>
      <c r="S229" s="221">
        <v>0</v>
      </c>
      <c r="T229" s="222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3" t="s">
        <v>586</v>
      </c>
      <c r="AT229" s="223" t="s">
        <v>133</v>
      </c>
      <c r="AU229" s="223" t="s">
        <v>80</v>
      </c>
      <c r="AY229" s="18" t="s">
        <v>124</v>
      </c>
      <c r="BE229" s="224">
        <f>IF(N229="základní",J229,0)</f>
        <v>0</v>
      </c>
      <c r="BF229" s="224">
        <f>IF(N229="snížená",J229,0)</f>
        <v>0</v>
      </c>
      <c r="BG229" s="224">
        <f>IF(N229="zákl. přenesená",J229,0)</f>
        <v>0</v>
      </c>
      <c r="BH229" s="224">
        <f>IF(N229="sníž. přenesená",J229,0)</f>
        <v>0</v>
      </c>
      <c r="BI229" s="224">
        <f>IF(N229="nulová",J229,0)</f>
        <v>0</v>
      </c>
      <c r="BJ229" s="18" t="s">
        <v>78</v>
      </c>
      <c r="BK229" s="224">
        <f>ROUND(I229*H229,2)</f>
        <v>0</v>
      </c>
      <c r="BL229" s="18" t="s">
        <v>586</v>
      </c>
      <c r="BM229" s="223" t="s">
        <v>589</v>
      </c>
    </row>
    <row r="230" s="2" customFormat="1" ht="16.5" customHeight="1">
      <c r="A230" s="39"/>
      <c r="B230" s="40"/>
      <c r="C230" s="225" t="s">
        <v>590</v>
      </c>
      <c r="D230" s="225" t="s">
        <v>133</v>
      </c>
      <c r="E230" s="226" t="s">
        <v>591</v>
      </c>
      <c r="F230" s="227" t="s">
        <v>592</v>
      </c>
      <c r="G230" s="228" t="s">
        <v>128</v>
      </c>
      <c r="H230" s="229">
        <v>42</v>
      </c>
      <c r="I230" s="230"/>
      <c r="J230" s="231">
        <f>ROUND(I230*H230,2)</f>
        <v>0</v>
      </c>
      <c r="K230" s="227" t="s">
        <v>129</v>
      </c>
      <c r="L230" s="45"/>
      <c r="M230" s="232" t="s">
        <v>19</v>
      </c>
      <c r="N230" s="233" t="s">
        <v>43</v>
      </c>
      <c r="O230" s="85"/>
      <c r="P230" s="221">
        <f>O230*H230</f>
        <v>0</v>
      </c>
      <c r="Q230" s="221">
        <v>0</v>
      </c>
      <c r="R230" s="221">
        <f>Q230*H230</f>
        <v>0</v>
      </c>
      <c r="S230" s="221">
        <v>0</v>
      </c>
      <c r="T230" s="222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3" t="s">
        <v>586</v>
      </c>
      <c r="AT230" s="223" t="s">
        <v>133</v>
      </c>
      <c r="AU230" s="223" t="s">
        <v>80</v>
      </c>
      <c r="AY230" s="18" t="s">
        <v>124</v>
      </c>
      <c r="BE230" s="224">
        <f>IF(N230="základní",J230,0)</f>
        <v>0</v>
      </c>
      <c r="BF230" s="224">
        <f>IF(N230="snížená",J230,0)</f>
        <v>0</v>
      </c>
      <c r="BG230" s="224">
        <f>IF(N230="zákl. přenesená",J230,0)</f>
        <v>0</v>
      </c>
      <c r="BH230" s="224">
        <f>IF(N230="sníž. přenesená",J230,0)</f>
        <v>0</v>
      </c>
      <c r="BI230" s="224">
        <f>IF(N230="nulová",J230,0)</f>
        <v>0</v>
      </c>
      <c r="BJ230" s="18" t="s">
        <v>78</v>
      </c>
      <c r="BK230" s="224">
        <f>ROUND(I230*H230,2)</f>
        <v>0</v>
      </c>
      <c r="BL230" s="18" t="s">
        <v>586</v>
      </c>
      <c r="BM230" s="223" t="s">
        <v>593</v>
      </c>
    </row>
    <row r="231" s="2" customFormat="1" ht="16.5" customHeight="1">
      <c r="A231" s="39"/>
      <c r="B231" s="40"/>
      <c r="C231" s="225" t="s">
        <v>594</v>
      </c>
      <c r="D231" s="225" t="s">
        <v>133</v>
      </c>
      <c r="E231" s="226" t="s">
        <v>595</v>
      </c>
      <c r="F231" s="227" t="s">
        <v>596</v>
      </c>
      <c r="G231" s="228" t="s">
        <v>128</v>
      </c>
      <c r="H231" s="229">
        <v>4</v>
      </c>
      <c r="I231" s="230"/>
      <c r="J231" s="231">
        <f>ROUND(I231*H231,2)</f>
        <v>0</v>
      </c>
      <c r="K231" s="227" t="s">
        <v>129</v>
      </c>
      <c r="L231" s="45"/>
      <c r="M231" s="232" t="s">
        <v>19</v>
      </c>
      <c r="N231" s="233" t="s">
        <v>43</v>
      </c>
      <c r="O231" s="85"/>
      <c r="P231" s="221">
        <f>O231*H231</f>
        <v>0</v>
      </c>
      <c r="Q231" s="221">
        <v>0</v>
      </c>
      <c r="R231" s="221">
        <f>Q231*H231</f>
        <v>0</v>
      </c>
      <c r="S231" s="221">
        <v>0</v>
      </c>
      <c r="T231" s="222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3" t="s">
        <v>586</v>
      </c>
      <c r="AT231" s="223" t="s">
        <v>133</v>
      </c>
      <c r="AU231" s="223" t="s">
        <v>80</v>
      </c>
      <c r="AY231" s="18" t="s">
        <v>124</v>
      </c>
      <c r="BE231" s="224">
        <f>IF(N231="základní",J231,0)</f>
        <v>0</v>
      </c>
      <c r="BF231" s="224">
        <f>IF(N231="snížená",J231,0)</f>
        <v>0</v>
      </c>
      <c r="BG231" s="224">
        <f>IF(N231="zákl. přenesená",J231,0)</f>
        <v>0</v>
      </c>
      <c r="BH231" s="224">
        <f>IF(N231="sníž. přenesená",J231,0)</f>
        <v>0</v>
      </c>
      <c r="BI231" s="224">
        <f>IF(N231="nulová",J231,0)</f>
        <v>0</v>
      </c>
      <c r="BJ231" s="18" t="s">
        <v>78</v>
      </c>
      <c r="BK231" s="224">
        <f>ROUND(I231*H231,2)</f>
        <v>0</v>
      </c>
      <c r="BL231" s="18" t="s">
        <v>586</v>
      </c>
      <c r="BM231" s="223" t="s">
        <v>597</v>
      </c>
    </row>
    <row r="232" s="2" customFormat="1" ht="21.75" customHeight="1">
      <c r="A232" s="39"/>
      <c r="B232" s="40"/>
      <c r="C232" s="225" t="s">
        <v>598</v>
      </c>
      <c r="D232" s="225" t="s">
        <v>133</v>
      </c>
      <c r="E232" s="226" t="s">
        <v>599</v>
      </c>
      <c r="F232" s="227" t="s">
        <v>600</v>
      </c>
      <c r="G232" s="228" t="s">
        <v>601</v>
      </c>
      <c r="H232" s="229">
        <v>650</v>
      </c>
      <c r="I232" s="230"/>
      <c r="J232" s="231">
        <f>ROUND(I232*H232,2)</f>
        <v>0</v>
      </c>
      <c r="K232" s="227" t="s">
        <v>129</v>
      </c>
      <c r="L232" s="45"/>
      <c r="M232" s="232" t="s">
        <v>19</v>
      </c>
      <c r="N232" s="233" t="s">
        <v>43</v>
      </c>
      <c r="O232" s="85"/>
      <c r="P232" s="221">
        <f>O232*H232</f>
        <v>0</v>
      </c>
      <c r="Q232" s="221">
        <v>0</v>
      </c>
      <c r="R232" s="221">
        <f>Q232*H232</f>
        <v>0</v>
      </c>
      <c r="S232" s="221">
        <v>0</v>
      </c>
      <c r="T232" s="222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3" t="s">
        <v>131</v>
      </c>
      <c r="AT232" s="223" t="s">
        <v>133</v>
      </c>
      <c r="AU232" s="223" t="s">
        <v>80</v>
      </c>
      <c r="AY232" s="18" t="s">
        <v>124</v>
      </c>
      <c r="BE232" s="224">
        <f>IF(N232="základní",J232,0)</f>
        <v>0</v>
      </c>
      <c r="BF232" s="224">
        <f>IF(N232="snížená",J232,0)</f>
        <v>0</v>
      </c>
      <c r="BG232" s="224">
        <f>IF(N232="zákl. přenesená",J232,0)</f>
        <v>0</v>
      </c>
      <c r="BH232" s="224">
        <f>IF(N232="sníž. přenesená",J232,0)</f>
        <v>0</v>
      </c>
      <c r="BI232" s="224">
        <f>IF(N232="nulová",J232,0)</f>
        <v>0</v>
      </c>
      <c r="BJ232" s="18" t="s">
        <v>78</v>
      </c>
      <c r="BK232" s="224">
        <f>ROUND(I232*H232,2)</f>
        <v>0</v>
      </c>
      <c r="BL232" s="18" t="s">
        <v>131</v>
      </c>
      <c r="BM232" s="223" t="s">
        <v>602</v>
      </c>
    </row>
    <row r="233" s="2" customFormat="1">
      <c r="A233" s="39"/>
      <c r="B233" s="40"/>
      <c r="C233" s="41"/>
      <c r="D233" s="234" t="s">
        <v>161</v>
      </c>
      <c r="E233" s="41"/>
      <c r="F233" s="235" t="s">
        <v>603</v>
      </c>
      <c r="G233" s="41"/>
      <c r="H233" s="41"/>
      <c r="I233" s="236"/>
      <c r="J233" s="41"/>
      <c r="K233" s="41"/>
      <c r="L233" s="45"/>
      <c r="M233" s="237"/>
      <c r="N233" s="238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161</v>
      </c>
      <c r="AU233" s="18" t="s">
        <v>80</v>
      </c>
    </row>
    <row r="234" s="2" customFormat="1" ht="16.5" customHeight="1">
      <c r="A234" s="39"/>
      <c r="B234" s="40"/>
      <c r="C234" s="225" t="s">
        <v>604</v>
      </c>
      <c r="D234" s="225" t="s">
        <v>133</v>
      </c>
      <c r="E234" s="226" t="s">
        <v>605</v>
      </c>
      <c r="F234" s="227" t="s">
        <v>606</v>
      </c>
      <c r="G234" s="228" t="s">
        <v>128</v>
      </c>
      <c r="H234" s="229">
        <v>4</v>
      </c>
      <c r="I234" s="230"/>
      <c r="J234" s="231">
        <f>ROUND(I234*H234,2)</f>
        <v>0</v>
      </c>
      <c r="K234" s="227" t="s">
        <v>129</v>
      </c>
      <c r="L234" s="45"/>
      <c r="M234" s="232" t="s">
        <v>19</v>
      </c>
      <c r="N234" s="233" t="s">
        <v>43</v>
      </c>
      <c r="O234" s="85"/>
      <c r="P234" s="221">
        <f>O234*H234</f>
        <v>0</v>
      </c>
      <c r="Q234" s="221">
        <v>0</v>
      </c>
      <c r="R234" s="221">
        <f>Q234*H234</f>
        <v>0</v>
      </c>
      <c r="S234" s="221">
        <v>0</v>
      </c>
      <c r="T234" s="222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3" t="s">
        <v>131</v>
      </c>
      <c r="AT234" s="223" t="s">
        <v>133</v>
      </c>
      <c r="AU234" s="223" t="s">
        <v>80</v>
      </c>
      <c r="AY234" s="18" t="s">
        <v>124</v>
      </c>
      <c r="BE234" s="224">
        <f>IF(N234="základní",J234,0)</f>
        <v>0</v>
      </c>
      <c r="BF234" s="224">
        <f>IF(N234="snížená",J234,0)</f>
        <v>0</v>
      </c>
      <c r="BG234" s="224">
        <f>IF(N234="zákl. přenesená",J234,0)</f>
        <v>0</v>
      </c>
      <c r="BH234" s="224">
        <f>IF(N234="sníž. přenesená",J234,0)</f>
        <v>0</v>
      </c>
      <c r="BI234" s="224">
        <f>IF(N234="nulová",J234,0)</f>
        <v>0</v>
      </c>
      <c r="BJ234" s="18" t="s">
        <v>78</v>
      </c>
      <c r="BK234" s="224">
        <f>ROUND(I234*H234,2)</f>
        <v>0</v>
      </c>
      <c r="BL234" s="18" t="s">
        <v>131</v>
      </c>
      <c r="BM234" s="223" t="s">
        <v>607</v>
      </c>
    </row>
    <row r="235" s="2" customFormat="1" ht="33" customHeight="1">
      <c r="A235" s="39"/>
      <c r="B235" s="40"/>
      <c r="C235" s="225" t="s">
        <v>608</v>
      </c>
      <c r="D235" s="225" t="s">
        <v>133</v>
      </c>
      <c r="E235" s="226" t="s">
        <v>609</v>
      </c>
      <c r="F235" s="227" t="s">
        <v>610</v>
      </c>
      <c r="G235" s="228" t="s">
        <v>128</v>
      </c>
      <c r="H235" s="229">
        <v>4</v>
      </c>
      <c r="I235" s="230"/>
      <c r="J235" s="231">
        <f>ROUND(I235*H235,2)</f>
        <v>0</v>
      </c>
      <c r="K235" s="227" t="s">
        <v>129</v>
      </c>
      <c r="L235" s="45"/>
      <c r="M235" s="232" t="s">
        <v>19</v>
      </c>
      <c r="N235" s="233" t="s">
        <v>43</v>
      </c>
      <c r="O235" s="85"/>
      <c r="P235" s="221">
        <f>O235*H235</f>
        <v>0</v>
      </c>
      <c r="Q235" s="221">
        <v>0</v>
      </c>
      <c r="R235" s="221">
        <f>Q235*H235</f>
        <v>0</v>
      </c>
      <c r="S235" s="221">
        <v>0</v>
      </c>
      <c r="T235" s="222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3" t="s">
        <v>131</v>
      </c>
      <c r="AT235" s="223" t="s">
        <v>133</v>
      </c>
      <c r="AU235" s="223" t="s">
        <v>80</v>
      </c>
      <c r="AY235" s="18" t="s">
        <v>124</v>
      </c>
      <c r="BE235" s="224">
        <f>IF(N235="základní",J235,0)</f>
        <v>0</v>
      </c>
      <c r="BF235" s="224">
        <f>IF(N235="snížená",J235,0)</f>
        <v>0</v>
      </c>
      <c r="BG235" s="224">
        <f>IF(N235="zákl. přenesená",J235,0)</f>
        <v>0</v>
      </c>
      <c r="BH235" s="224">
        <f>IF(N235="sníž. přenesená",J235,0)</f>
        <v>0</v>
      </c>
      <c r="BI235" s="224">
        <f>IF(N235="nulová",J235,0)</f>
        <v>0</v>
      </c>
      <c r="BJ235" s="18" t="s">
        <v>78</v>
      </c>
      <c r="BK235" s="224">
        <f>ROUND(I235*H235,2)</f>
        <v>0</v>
      </c>
      <c r="BL235" s="18" t="s">
        <v>131</v>
      </c>
      <c r="BM235" s="223" t="s">
        <v>611</v>
      </c>
    </row>
    <row r="236" s="12" customFormat="1" ht="25.92" customHeight="1">
      <c r="A236" s="12"/>
      <c r="B236" s="197"/>
      <c r="C236" s="198"/>
      <c r="D236" s="199" t="s">
        <v>71</v>
      </c>
      <c r="E236" s="200" t="s">
        <v>612</v>
      </c>
      <c r="F236" s="200" t="s">
        <v>613</v>
      </c>
      <c r="G236" s="198"/>
      <c r="H236" s="198"/>
      <c r="I236" s="201"/>
      <c r="J236" s="202">
        <f>BK236</f>
        <v>0</v>
      </c>
      <c r="K236" s="198"/>
      <c r="L236" s="203"/>
      <c r="M236" s="204"/>
      <c r="N236" s="205"/>
      <c r="O236" s="205"/>
      <c r="P236" s="206">
        <f>SUM(P237:P240)</f>
        <v>0</v>
      </c>
      <c r="Q236" s="205"/>
      <c r="R236" s="206">
        <f>SUM(R237:R240)</f>
        <v>0</v>
      </c>
      <c r="S236" s="205"/>
      <c r="T236" s="207">
        <f>SUM(T237:T240)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8" t="s">
        <v>78</v>
      </c>
      <c r="AT236" s="209" t="s">
        <v>71</v>
      </c>
      <c r="AU236" s="209" t="s">
        <v>72</v>
      </c>
      <c r="AY236" s="208" t="s">
        <v>124</v>
      </c>
      <c r="BK236" s="210">
        <f>SUM(BK237:BK240)</f>
        <v>0</v>
      </c>
    </row>
    <row r="237" s="2" customFormat="1" ht="16.5" customHeight="1">
      <c r="A237" s="39"/>
      <c r="B237" s="40"/>
      <c r="C237" s="225" t="s">
        <v>614</v>
      </c>
      <c r="D237" s="225" t="s">
        <v>133</v>
      </c>
      <c r="E237" s="226" t="s">
        <v>615</v>
      </c>
      <c r="F237" s="227" t="s">
        <v>616</v>
      </c>
      <c r="G237" s="228" t="s">
        <v>128</v>
      </c>
      <c r="H237" s="229">
        <v>16</v>
      </c>
      <c r="I237" s="230"/>
      <c r="J237" s="231">
        <f>ROUND(I237*H237,2)</f>
        <v>0</v>
      </c>
      <c r="K237" s="227" t="s">
        <v>129</v>
      </c>
      <c r="L237" s="45"/>
      <c r="M237" s="232" t="s">
        <v>19</v>
      </c>
      <c r="N237" s="233" t="s">
        <v>43</v>
      </c>
      <c r="O237" s="85"/>
      <c r="P237" s="221">
        <f>O237*H237</f>
        <v>0</v>
      </c>
      <c r="Q237" s="221">
        <v>0</v>
      </c>
      <c r="R237" s="221">
        <f>Q237*H237</f>
        <v>0</v>
      </c>
      <c r="S237" s="221">
        <v>0</v>
      </c>
      <c r="T237" s="222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3" t="s">
        <v>131</v>
      </c>
      <c r="AT237" s="223" t="s">
        <v>133</v>
      </c>
      <c r="AU237" s="223" t="s">
        <v>78</v>
      </c>
      <c r="AY237" s="18" t="s">
        <v>124</v>
      </c>
      <c r="BE237" s="224">
        <f>IF(N237="základní",J237,0)</f>
        <v>0</v>
      </c>
      <c r="BF237" s="224">
        <f>IF(N237="snížená",J237,0)</f>
        <v>0</v>
      </c>
      <c r="BG237" s="224">
        <f>IF(N237="zákl. přenesená",J237,0)</f>
        <v>0</v>
      </c>
      <c r="BH237" s="224">
        <f>IF(N237="sníž. přenesená",J237,0)</f>
        <v>0</v>
      </c>
      <c r="BI237" s="224">
        <f>IF(N237="nulová",J237,0)</f>
        <v>0</v>
      </c>
      <c r="BJ237" s="18" t="s">
        <v>78</v>
      </c>
      <c r="BK237" s="224">
        <f>ROUND(I237*H237,2)</f>
        <v>0</v>
      </c>
      <c r="BL237" s="18" t="s">
        <v>131</v>
      </c>
      <c r="BM237" s="223" t="s">
        <v>617</v>
      </c>
    </row>
    <row r="238" s="2" customFormat="1" ht="24.15" customHeight="1">
      <c r="A238" s="39"/>
      <c r="B238" s="40"/>
      <c r="C238" s="225" t="s">
        <v>618</v>
      </c>
      <c r="D238" s="225" t="s">
        <v>133</v>
      </c>
      <c r="E238" s="226" t="s">
        <v>619</v>
      </c>
      <c r="F238" s="227" t="s">
        <v>620</v>
      </c>
      <c r="G238" s="228" t="s">
        <v>128</v>
      </c>
      <c r="H238" s="229">
        <v>8</v>
      </c>
      <c r="I238" s="230"/>
      <c r="J238" s="231">
        <f>ROUND(I238*H238,2)</f>
        <v>0</v>
      </c>
      <c r="K238" s="227" t="s">
        <v>129</v>
      </c>
      <c r="L238" s="45"/>
      <c r="M238" s="232" t="s">
        <v>19</v>
      </c>
      <c r="N238" s="233" t="s">
        <v>43</v>
      </c>
      <c r="O238" s="85"/>
      <c r="P238" s="221">
        <f>O238*H238</f>
        <v>0</v>
      </c>
      <c r="Q238" s="221">
        <v>0</v>
      </c>
      <c r="R238" s="221">
        <f>Q238*H238</f>
        <v>0</v>
      </c>
      <c r="S238" s="221">
        <v>0</v>
      </c>
      <c r="T238" s="222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3" t="s">
        <v>131</v>
      </c>
      <c r="AT238" s="223" t="s">
        <v>133</v>
      </c>
      <c r="AU238" s="223" t="s">
        <v>78</v>
      </c>
      <c r="AY238" s="18" t="s">
        <v>124</v>
      </c>
      <c r="BE238" s="224">
        <f>IF(N238="základní",J238,0)</f>
        <v>0</v>
      </c>
      <c r="BF238" s="224">
        <f>IF(N238="snížená",J238,0)</f>
        <v>0</v>
      </c>
      <c r="BG238" s="224">
        <f>IF(N238="zákl. přenesená",J238,0)</f>
        <v>0</v>
      </c>
      <c r="BH238" s="224">
        <f>IF(N238="sníž. přenesená",J238,0)</f>
        <v>0</v>
      </c>
      <c r="BI238" s="224">
        <f>IF(N238="nulová",J238,0)</f>
        <v>0</v>
      </c>
      <c r="BJ238" s="18" t="s">
        <v>78</v>
      </c>
      <c r="BK238" s="224">
        <f>ROUND(I238*H238,2)</f>
        <v>0</v>
      </c>
      <c r="BL238" s="18" t="s">
        <v>131</v>
      </c>
      <c r="BM238" s="223" t="s">
        <v>621</v>
      </c>
    </row>
    <row r="239" s="2" customFormat="1" ht="16.5" customHeight="1">
      <c r="A239" s="39"/>
      <c r="B239" s="40"/>
      <c r="C239" s="225" t="s">
        <v>622</v>
      </c>
      <c r="D239" s="225" t="s">
        <v>133</v>
      </c>
      <c r="E239" s="226" t="s">
        <v>623</v>
      </c>
      <c r="F239" s="227" t="s">
        <v>624</v>
      </c>
      <c r="G239" s="228" t="s">
        <v>128</v>
      </c>
      <c r="H239" s="229">
        <v>8</v>
      </c>
      <c r="I239" s="230"/>
      <c r="J239" s="231">
        <f>ROUND(I239*H239,2)</f>
        <v>0</v>
      </c>
      <c r="K239" s="227" t="s">
        <v>129</v>
      </c>
      <c r="L239" s="45"/>
      <c r="M239" s="232" t="s">
        <v>19</v>
      </c>
      <c r="N239" s="233" t="s">
        <v>43</v>
      </c>
      <c r="O239" s="85"/>
      <c r="P239" s="221">
        <f>O239*H239</f>
        <v>0</v>
      </c>
      <c r="Q239" s="221">
        <v>0</v>
      </c>
      <c r="R239" s="221">
        <f>Q239*H239</f>
        <v>0</v>
      </c>
      <c r="S239" s="221">
        <v>0</v>
      </c>
      <c r="T239" s="222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3" t="s">
        <v>131</v>
      </c>
      <c r="AT239" s="223" t="s">
        <v>133</v>
      </c>
      <c r="AU239" s="223" t="s">
        <v>78</v>
      </c>
      <c r="AY239" s="18" t="s">
        <v>124</v>
      </c>
      <c r="BE239" s="224">
        <f>IF(N239="základní",J239,0)</f>
        <v>0</v>
      </c>
      <c r="BF239" s="224">
        <f>IF(N239="snížená",J239,0)</f>
        <v>0</v>
      </c>
      <c r="BG239" s="224">
        <f>IF(N239="zákl. přenesená",J239,0)</f>
        <v>0</v>
      </c>
      <c r="BH239" s="224">
        <f>IF(N239="sníž. přenesená",J239,0)</f>
        <v>0</v>
      </c>
      <c r="BI239" s="224">
        <f>IF(N239="nulová",J239,0)</f>
        <v>0</v>
      </c>
      <c r="BJ239" s="18" t="s">
        <v>78</v>
      </c>
      <c r="BK239" s="224">
        <f>ROUND(I239*H239,2)</f>
        <v>0</v>
      </c>
      <c r="BL239" s="18" t="s">
        <v>131</v>
      </c>
      <c r="BM239" s="223" t="s">
        <v>625</v>
      </c>
    </row>
    <row r="240" s="2" customFormat="1" ht="16.5" customHeight="1">
      <c r="A240" s="39"/>
      <c r="B240" s="40"/>
      <c r="C240" s="225" t="s">
        <v>626</v>
      </c>
      <c r="D240" s="225" t="s">
        <v>133</v>
      </c>
      <c r="E240" s="226" t="s">
        <v>627</v>
      </c>
      <c r="F240" s="227" t="s">
        <v>628</v>
      </c>
      <c r="G240" s="228" t="s">
        <v>128</v>
      </c>
      <c r="H240" s="229">
        <v>8</v>
      </c>
      <c r="I240" s="230"/>
      <c r="J240" s="231">
        <f>ROUND(I240*H240,2)</f>
        <v>0</v>
      </c>
      <c r="K240" s="227" t="s">
        <v>129</v>
      </c>
      <c r="L240" s="45"/>
      <c r="M240" s="232" t="s">
        <v>19</v>
      </c>
      <c r="N240" s="233" t="s">
        <v>43</v>
      </c>
      <c r="O240" s="85"/>
      <c r="P240" s="221">
        <f>O240*H240</f>
        <v>0</v>
      </c>
      <c r="Q240" s="221">
        <v>0</v>
      </c>
      <c r="R240" s="221">
        <f>Q240*H240</f>
        <v>0</v>
      </c>
      <c r="S240" s="221">
        <v>0</v>
      </c>
      <c r="T240" s="222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3" t="s">
        <v>131</v>
      </c>
      <c r="AT240" s="223" t="s">
        <v>133</v>
      </c>
      <c r="AU240" s="223" t="s">
        <v>78</v>
      </c>
      <c r="AY240" s="18" t="s">
        <v>124</v>
      </c>
      <c r="BE240" s="224">
        <f>IF(N240="základní",J240,0)</f>
        <v>0</v>
      </c>
      <c r="BF240" s="224">
        <f>IF(N240="snížená",J240,0)</f>
        <v>0</v>
      </c>
      <c r="BG240" s="224">
        <f>IF(N240="zákl. přenesená",J240,0)</f>
        <v>0</v>
      </c>
      <c r="BH240" s="224">
        <f>IF(N240="sníž. přenesená",J240,0)</f>
        <v>0</v>
      </c>
      <c r="BI240" s="224">
        <f>IF(N240="nulová",J240,0)</f>
        <v>0</v>
      </c>
      <c r="BJ240" s="18" t="s">
        <v>78</v>
      </c>
      <c r="BK240" s="224">
        <f>ROUND(I240*H240,2)</f>
        <v>0</v>
      </c>
      <c r="BL240" s="18" t="s">
        <v>131</v>
      </c>
      <c r="BM240" s="223" t="s">
        <v>629</v>
      </c>
    </row>
    <row r="241" s="12" customFormat="1" ht="25.92" customHeight="1">
      <c r="A241" s="12"/>
      <c r="B241" s="197"/>
      <c r="C241" s="198"/>
      <c r="D241" s="199" t="s">
        <v>71</v>
      </c>
      <c r="E241" s="200" t="s">
        <v>630</v>
      </c>
      <c r="F241" s="200" t="s">
        <v>631</v>
      </c>
      <c r="G241" s="198"/>
      <c r="H241" s="198"/>
      <c r="I241" s="201"/>
      <c r="J241" s="202">
        <f>BK241</f>
        <v>0</v>
      </c>
      <c r="K241" s="198"/>
      <c r="L241" s="203"/>
      <c r="M241" s="204"/>
      <c r="N241" s="205"/>
      <c r="O241" s="205"/>
      <c r="P241" s="206">
        <f>SUM(P242:P260)</f>
        <v>0</v>
      </c>
      <c r="Q241" s="205"/>
      <c r="R241" s="206">
        <f>SUM(R242:R260)</f>
        <v>0</v>
      </c>
      <c r="S241" s="205"/>
      <c r="T241" s="207">
        <f>SUM(T242:T260)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8" t="s">
        <v>78</v>
      </c>
      <c r="AT241" s="209" t="s">
        <v>71</v>
      </c>
      <c r="AU241" s="209" t="s">
        <v>72</v>
      </c>
      <c r="AY241" s="208" t="s">
        <v>124</v>
      </c>
      <c r="BK241" s="210">
        <f>SUM(BK242:BK260)</f>
        <v>0</v>
      </c>
    </row>
    <row r="242" s="2" customFormat="1" ht="66.75" customHeight="1">
      <c r="A242" s="39"/>
      <c r="B242" s="40"/>
      <c r="C242" s="225" t="s">
        <v>632</v>
      </c>
      <c r="D242" s="225" t="s">
        <v>133</v>
      </c>
      <c r="E242" s="226" t="s">
        <v>633</v>
      </c>
      <c r="F242" s="227" t="s">
        <v>634</v>
      </c>
      <c r="G242" s="228" t="s">
        <v>128</v>
      </c>
      <c r="H242" s="229">
        <v>25</v>
      </c>
      <c r="I242" s="230"/>
      <c r="J242" s="231">
        <f>ROUND(I242*H242,2)</f>
        <v>0</v>
      </c>
      <c r="K242" s="227" t="s">
        <v>129</v>
      </c>
      <c r="L242" s="45"/>
      <c r="M242" s="232" t="s">
        <v>19</v>
      </c>
      <c r="N242" s="233" t="s">
        <v>43</v>
      </c>
      <c r="O242" s="85"/>
      <c r="P242" s="221">
        <f>O242*H242</f>
        <v>0</v>
      </c>
      <c r="Q242" s="221">
        <v>0</v>
      </c>
      <c r="R242" s="221">
        <f>Q242*H242</f>
        <v>0</v>
      </c>
      <c r="S242" s="221">
        <v>0</v>
      </c>
      <c r="T242" s="222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3" t="s">
        <v>131</v>
      </c>
      <c r="AT242" s="223" t="s">
        <v>133</v>
      </c>
      <c r="AU242" s="223" t="s">
        <v>78</v>
      </c>
      <c r="AY242" s="18" t="s">
        <v>124</v>
      </c>
      <c r="BE242" s="224">
        <f>IF(N242="základní",J242,0)</f>
        <v>0</v>
      </c>
      <c r="BF242" s="224">
        <f>IF(N242="snížená",J242,0)</f>
        <v>0</v>
      </c>
      <c r="BG242" s="224">
        <f>IF(N242="zákl. přenesená",J242,0)</f>
        <v>0</v>
      </c>
      <c r="BH242" s="224">
        <f>IF(N242="sníž. přenesená",J242,0)</f>
        <v>0</v>
      </c>
      <c r="BI242" s="224">
        <f>IF(N242="nulová",J242,0)</f>
        <v>0</v>
      </c>
      <c r="BJ242" s="18" t="s">
        <v>78</v>
      </c>
      <c r="BK242" s="224">
        <f>ROUND(I242*H242,2)</f>
        <v>0</v>
      </c>
      <c r="BL242" s="18" t="s">
        <v>131</v>
      </c>
      <c r="BM242" s="223" t="s">
        <v>635</v>
      </c>
    </row>
    <row r="243" s="2" customFormat="1" ht="49.05" customHeight="1">
      <c r="A243" s="39"/>
      <c r="B243" s="40"/>
      <c r="C243" s="225" t="s">
        <v>636</v>
      </c>
      <c r="D243" s="225" t="s">
        <v>133</v>
      </c>
      <c r="E243" s="226" t="s">
        <v>637</v>
      </c>
      <c r="F243" s="227" t="s">
        <v>638</v>
      </c>
      <c r="G243" s="228" t="s">
        <v>128</v>
      </c>
      <c r="H243" s="229">
        <v>17</v>
      </c>
      <c r="I243" s="230"/>
      <c r="J243" s="231">
        <f>ROUND(I243*H243,2)</f>
        <v>0</v>
      </c>
      <c r="K243" s="227" t="s">
        <v>129</v>
      </c>
      <c r="L243" s="45"/>
      <c r="M243" s="232" t="s">
        <v>19</v>
      </c>
      <c r="N243" s="233" t="s">
        <v>43</v>
      </c>
      <c r="O243" s="85"/>
      <c r="P243" s="221">
        <f>O243*H243</f>
        <v>0</v>
      </c>
      <c r="Q243" s="221">
        <v>0</v>
      </c>
      <c r="R243" s="221">
        <f>Q243*H243</f>
        <v>0</v>
      </c>
      <c r="S243" s="221">
        <v>0</v>
      </c>
      <c r="T243" s="222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3" t="s">
        <v>131</v>
      </c>
      <c r="AT243" s="223" t="s">
        <v>133</v>
      </c>
      <c r="AU243" s="223" t="s">
        <v>78</v>
      </c>
      <c r="AY243" s="18" t="s">
        <v>124</v>
      </c>
      <c r="BE243" s="224">
        <f>IF(N243="základní",J243,0)</f>
        <v>0</v>
      </c>
      <c r="BF243" s="224">
        <f>IF(N243="snížená",J243,0)</f>
        <v>0</v>
      </c>
      <c r="BG243" s="224">
        <f>IF(N243="zákl. přenesená",J243,0)</f>
        <v>0</v>
      </c>
      <c r="BH243" s="224">
        <f>IF(N243="sníž. přenesená",J243,0)</f>
        <v>0</v>
      </c>
      <c r="BI243" s="224">
        <f>IF(N243="nulová",J243,0)</f>
        <v>0</v>
      </c>
      <c r="BJ243" s="18" t="s">
        <v>78</v>
      </c>
      <c r="BK243" s="224">
        <f>ROUND(I243*H243,2)</f>
        <v>0</v>
      </c>
      <c r="BL243" s="18" t="s">
        <v>131</v>
      </c>
      <c r="BM243" s="223" t="s">
        <v>639</v>
      </c>
    </row>
    <row r="244" s="2" customFormat="1" ht="49.05" customHeight="1">
      <c r="A244" s="39"/>
      <c r="B244" s="40"/>
      <c r="C244" s="225" t="s">
        <v>640</v>
      </c>
      <c r="D244" s="225" t="s">
        <v>133</v>
      </c>
      <c r="E244" s="226" t="s">
        <v>641</v>
      </c>
      <c r="F244" s="227" t="s">
        <v>642</v>
      </c>
      <c r="G244" s="228" t="s">
        <v>128</v>
      </c>
      <c r="H244" s="229">
        <v>10</v>
      </c>
      <c r="I244" s="230"/>
      <c r="J244" s="231">
        <f>ROUND(I244*H244,2)</f>
        <v>0</v>
      </c>
      <c r="K244" s="227" t="s">
        <v>129</v>
      </c>
      <c r="L244" s="45"/>
      <c r="M244" s="232" t="s">
        <v>19</v>
      </c>
      <c r="N244" s="233" t="s">
        <v>43</v>
      </c>
      <c r="O244" s="85"/>
      <c r="P244" s="221">
        <f>O244*H244</f>
        <v>0</v>
      </c>
      <c r="Q244" s="221">
        <v>0</v>
      </c>
      <c r="R244" s="221">
        <f>Q244*H244</f>
        <v>0</v>
      </c>
      <c r="S244" s="221">
        <v>0</v>
      </c>
      <c r="T244" s="222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3" t="s">
        <v>131</v>
      </c>
      <c r="AT244" s="223" t="s">
        <v>133</v>
      </c>
      <c r="AU244" s="223" t="s">
        <v>78</v>
      </c>
      <c r="AY244" s="18" t="s">
        <v>124</v>
      </c>
      <c r="BE244" s="224">
        <f>IF(N244="základní",J244,0)</f>
        <v>0</v>
      </c>
      <c r="BF244" s="224">
        <f>IF(N244="snížená",J244,0)</f>
        <v>0</v>
      </c>
      <c r="BG244" s="224">
        <f>IF(N244="zákl. přenesená",J244,0)</f>
        <v>0</v>
      </c>
      <c r="BH244" s="224">
        <f>IF(N244="sníž. přenesená",J244,0)</f>
        <v>0</v>
      </c>
      <c r="BI244" s="224">
        <f>IF(N244="nulová",J244,0)</f>
        <v>0</v>
      </c>
      <c r="BJ244" s="18" t="s">
        <v>78</v>
      </c>
      <c r="BK244" s="224">
        <f>ROUND(I244*H244,2)</f>
        <v>0</v>
      </c>
      <c r="BL244" s="18" t="s">
        <v>131</v>
      </c>
      <c r="BM244" s="223" t="s">
        <v>643</v>
      </c>
    </row>
    <row r="245" s="2" customFormat="1" ht="37.8" customHeight="1">
      <c r="A245" s="39"/>
      <c r="B245" s="40"/>
      <c r="C245" s="225" t="s">
        <v>644</v>
      </c>
      <c r="D245" s="225" t="s">
        <v>133</v>
      </c>
      <c r="E245" s="226" t="s">
        <v>645</v>
      </c>
      <c r="F245" s="227" t="s">
        <v>646</v>
      </c>
      <c r="G245" s="228" t="s">
        <v>128</v>
      </c>
      <c r="H245" s="229">
        <v>2</v>
      </c>
      <c r="I245" s="230"/>
      <c r="J245" s="231">
        <f>ROUND(I245*H245,2)</f>
        <v>0</v>
      </c>
      <c r="K245" s="227" t="s">
        <v>129</v>
      </c>
      <c r="L245" s="45"/>
      <c r="M245" s="232" t="s">
        <v>19</v>
      </c>
      <c r="N245" s="233" t="s">
        <v>43</v>
      </c>
      <c r="O245" s="85"/>
      <c r="P245" s="221">
        <f>O245*H245</f>
        <v>0</v>
      </c>
      <c r="Q245" s="221">
        <v>0</v>
      </c>
      <c r="R245" s="221">
        <f>Q245*H245</f>
        <v>0</v>
      </c>
      <c r="S245" s="221">
        <v>0</v>
      </c>
      <c r="T245" s="222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23" t="s">
        <v>131</v>
      </c>
      <c r="AT245" s="223" t="s">
        <v>133</v>
      </c>
      <c r="AU245" s="223" t="s">
        <v>78</v>
      </c>
      <c r="AY245" s="18" t="s">
        <v>124</v>
      </c>
      <c r="BE245" s="224">
        <f>IF(N245="základní",J245,0)</f>
        <v>0</v>
      </c>
      <c r="BF245" s="224">
        <f>IF(N245="snížená",J245,0)</f>
        <v>0</v>
      </c>
      <c r="BG245" s="224">
        <f>IF(N245="zákl. přenesená",J245,0)</f>
        <v>0</v>
      </c>
      <c r="BH245" s="224">
        <f>IF(N245="sníž. přenesená",J245,0)</f>
        <v>0</v>
      </c>
      <c r="BI245" s="224">
        <f>IF(N245="nulová",J245,0)</f>
        <v>0</v>
      </c>
      <c r="BJ245" s="18" t="s">
        <v>78</v>
      </c>
      <c r="BK245" s="224">
        <f>ROUND(I245*H245,2)</f>
        <v>0</v>
      </c>
      <c r="BL245" s="18" t="s">
        <v>131</v>
      </c>
      <c r="BM245" s="223" t="s">
        <v>647</v>
      </c>
    </row>
    <row r="246" s="2" customFormat="1" ht="44.25" customHeight="1">
      <c r="A246" s="39"/>
      <c r="B246" s="40"/>
      <c r="C246" s="225" t="s">
        <v>648</v>
      </c>
      <c r="D246" s="225" t="s">
        <v>133</v>
      </c>
      <c r="E246" s="226" t="s">
        <v>649</v>
      </c>
      <c r="F246" s="227" t="s">
        <v>650</v>
      </c>
      <c r="G246" s="228" t="s">
        <v>128</v>
      </c>
      <c r="H246" s="229">
        <v>24</v>
      </c>
      <c r="I246" s="230"/>
      <c r="J246" s="231">
        <f>ROUND(I246*H246,2)</f>
        <v>0</v>
      </c>
      <c r="K246" s="227" t="s">
        <v>129</v>
      </c>
      <c r="L246" s="45"/>
      <c r="M246" s="232" t="s">
        <v>19</v>
      </c>
      <c r="N246" s="233" t="s">
        <v>43</v>
      </c>
      <c r="O246" s="85"/>
      <c r="P246" s="221">
        <f>O246*H246</f>
        <v>0</v>
      </c>
      <c r="Q246" s="221">
        <v>0</v>
      </c>
      <c r="R246" s="221">
        <f>Q246*H246</f>
        <v>0</v>
      </c>
      <c r="S246" s="221">
        <v>0</v>
      </c>
      <c r="T246" s="222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3" t="s">
        <v>131</v>
      </c>
      <c r="AT246" s="223" t="s">
        <v>133</v>
      </c>
      <c r="AU246" s="223" t="s">
        <v>78</v>
      </c>
      <c r="AY246" s="18" t="s">
        <v>124</v>
      </c>
      <c r="BE246" s="224">
        <f>IF(N246="základní",J246,0)</f>
        <v>0</v>
      </c>
      <c r="BF246" s="224">
        <f>IF(N246="snížená",J246,0)</f>
        <v>0</v>
      </c>
      <c r="BG246" s="224">
        <f>IF(N246="zákl. přenesená",J246,0)</f>
        <v>0</v>
      </c>
      <c r="BH246" s="224">
        <f>IF(N246="sníž. přenesená",J246,0)</f>
        <v>0</v>
      </c>
      <c r="BI246" s="224">
        <f>IF(N246="nulová",J246,0)</f>
        <v>0</v>
      </c>
      <c r="BJ246" s="18" t="s">
        <v>78</v>
      </c>
      <c r="BK246" s="224">
        <f>ROUND(I246*H246,2)</f>
        <v>0</v>
      </c>
      <c r="BL246" s="18" t="s">
        <v>131</v>
      </c>
      <c r="BM246" s="223" t="s">
        <v>651</v>
      </c>
    </row>
    <row r="247" s="2" customFormat="1" ht="128.55" customHeight="1">
      <c r="A247" s="39"/>
      <c r="B247" s="40"/>
      <c r="C247" s="225" t="s">
        <v>652</v>
      </c>
      <c r="D247" s="225" t="s">
        <v>133</v>
      </c>
      <c r="E247" s="226" t="s">
        <v>653</v>
      </c>
      <c r="F247" s="227" t="s">
        <v>654</v>
      </c>
      <c r="G247" s="228" t="s">
        <v>128</v>
      </c>
      <c r="H247" s="229">
        <v>24</v>
      </c>
      <c r="I247" s="230"/>
      <c r="J247" s="231">
        <f>ROUND(I247*H247,2)</f>
        <v>0</v>
      </c>
      <c r="K247" s="227" t="s">
        <v>129</v>
      </c>
      <c r="L247" s="45"/>
      <c r="M247" s="232" t="s">
        <v>19</v>
      </c>
      <c r="N247" s="233" t="s">
        <v>43</v>
      </c>
      <c r="O247" s="85"/>
      <c r="P247" s="221">
        <f>O247*H247</f>
        <v>0</v>
      </c>
      <c r="Q247" s="221">
        <v>0</v>
      </c>
      <c r="R247" s="221">
        <f>Q247*H247</f>
        <v>0</v>
      </c>
      <c r="S247" s="221">
        <v>0</v>
      </c>
      <c r="T247" s="222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3" t="s">
        <v>131</v>
      </c>
      <c r="AT247" s="223" t="s">
        <v>133</v>
      </c>
      <c r="AU247" s="223" t="s">
        <v>78</v>
      </c>
      <c r="AY247" s="18" t="s">
        <v>124</v>
      </c>
      <c r="BE247" s="224">
        <f>IF(N247="základní",J247,0)</f>
        <v>0</v>
      </c>
      <c r="BF247" s="224">
        <f>IF(N247="snížená",J247,0)</f>
        <v>0</v>
      </c>
      <c r="BG247" s="224">
        <f>IF(N247="zákl. přenesená",J247,0)</f>
        <v>0</v>
      </c>
      <c r="BH247" s="224">
        <f>IF(N247="sníž. přenesená",J247,0)</f>
        <v>0</v>
      </c>
      <c r="BI247" s="224">
        <f>IF(N247="nulová",J247,0)</f>
        <v>0</v>
      </c>
      <c r="BJ247" s="18" t="s">
        <v>78</v>
      </c>
      <c r="BK247" s="224">
        <f>ROUND(I247*H247,2)</f>
        <v>0</v>
      </c>
      <c r="BL247" s="18" t="s">
        <v>131</v>
      </c>
      <c r="BM247" s="223" t="s">
        <v>655</v>
      </c>
    </row>
    <row r="248" s="2" customFormat="1" ht="55.5" customHeight="1">
      <c r="A248" s="39"/>
      <c r="B248" s="40"/>
      <c r="C248" s="225" t="s">
        <v>656</v>
      </c>
      <c r="D248" s="225" t="s">
        <v>133</v>
      </c>
      <c r="E248" s="226" t="s">
        <v>657</v>
      </c>
      <c r="F248" s="227" t="s">
        <v>658</v>
      </c>
      <c r="G248" s="228" t="s">
        <v>128</v>
      </c>
      <c r="H248" s="229">
        <v>0.75</v>
      </c>
      <c r="I248" s="230"/>
      <c r="J248" s="231">
        <f>ROUND(I248*H248,2)</f>
        <v>0</v>
      </c>
      <c r="K248" s="227" t="s">
        <v>141</v>
      </c>
      <c r="L248" s="45"/>
      <c r="M248" s="232" t="s">
        <v>19</v>
      </c>
      <c r="N248" s="233" t="s">
        <v>43</v>
      </c>
      <c r="O248" s="85"/>
      <c r="P248" s="221">
        <f>O248*H248</f>
        <v>0</v>
      </c>
      <c r="Q248" s="221">
        <v>0</v>
      </c>
      <c r="R248" s="221">
        <f>Q248*H248</f>
        <v>0</v>
      </c>
      <c r="S248" s="221">
        <v>0</v>
      </c>
      <c r="T248" s="222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3" t="s">
        <v>131</v>
      </c>
      <c r="AT248" s="223" t="s">
        <v>133</v>
      </c>
      <c r="AU248" s="223" t="s">
        <v>78</v>
      </c>
      <c r="AY248" s="18" t="s">
        <v>124</v>
      </c>
      <c r="BE248" s="224">
        <f>IF(N248="základní",J248,0)</f>
        <v>0</v>
      </c>
      <c r="BF248" s="224">
        <f>IF(N248="snížená",J248,0)</f>
        <v>0</v>
      </c>
      <c r="BG248" s="224">
        <f>IF(N248="zákl. přenesená",J248,0)</f>
        <v>0</v>
      </c>
      <c r="BH248" s="224">
        <f>IF(N248="sníž. přenesená",J248,0)</f>
        <v>0</v>
      </c>
      <c r="BI248" s="224">
        <f>IF(N248="nulová",J248,0)</f>
        <v>0</v>
      </c>
      <c r="BJ248" s="18" t="s">
        <v>78</v>
      </c>
      <c r="BK248" s="224">
        <f>ROUND(I248*H248,2)</f>
        <v>0</v>
      </c>
      <c r="BL248" s="18" t="s">
        <v>131</v>
      </c>
      <c r="BM248" s="223" t="s">
        <v>659</v>
      </c>
    </row>
    <row r="249" s="2" customFormat="1">
      <c r="A249" s="39"/>
      <c r="B249" s="40"/>
      <c r="C249" s="41"/>
      <c r="D249" s="234" t="s">
        <v>161</v>
      </c>
      <c r="E249" s="41"/>
      <c r="F249" s="235" t="s">
        <v>660</v>
      </c>
      <c r="G249" s="41"/>
      <c r="H249" s="41"/>
      <c r="I249" s="236"/>
      <c r="J249" s="41"/>
      <c r="K249" s="41"/>
      <c r="L249" s="45"/>
      <c r="M249" s="237"/>
      <c r="N249" s="238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161</v>
      </c>
      <c r="AU249" s="18" t="s">
        <v>78</v>
      </c>
    </row>
    <row r="250" s="2" customFormat="1" ht="142.2" customHeight="1">
      <c r="A250" s="39"/>
      <c r="B250" s="40"/>
      <c r="C250" s="225" t="s">
        <v>661</v>
      </c>
      <c r="D250" s="225" t="s">
        <v>133</v>
      </c>
      <c r="E250" s="226" t="s">
        <v>662</v>
      </c>
      <c r="F250" s="227" t="s">
        <v>663</v>
      </c>
      <c r="G250" s="228" t="s">
        <v>128</v>
      </c>
      <c r="H250" s="229">
        <v>0.75</v>
      </c>
      <c r="I250" s="230"/>
      <c r="J250" s="231">
        <f>ROUND(I250*H250,2)</f>
        <v>0</v>
      </c>
      <c r="K250" s="227" t="s">
        <v>141</v>
      </c>
      <c r="L250" s="45"/>
      <c r="M250" s="232" t="s">
        <v>19</v>
      </c>
      <c r="N250" s="233" t="s">
        <v>43</v>
      </c>
      <c r="O250" s="85"/>
      <c r="P250" s="221">
        <f>O250*H250</f>
        <v>0</v>
      </c>
      <c r="Q250" s="221">
        <v>0</v>
      </c>
      <c r="R250" s="221">
        <f>Q250*H250</f>
        <v>0</v>
      </c>
      <c r="S250" s="221">
        <v>0</v>
      </c>
      <c r="T250" s="222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3" t="s">
        <v>131</v>
      </c>
      <c r="AT250" s="223" t="s">
        <v>133</v>
      </c>
      <c r="AU250" s="223" t="s">
        <v>78</v>
      </c>
      <c r="AY250" s="18" t="s">
        <v>124</v>
      </c>
      <c r="BE250" s="224">
        <f>IF(N250="základní",J250,0)</f>
        <v>0</v>
      </c>
      <c r="BF250" s="224">
        <f>IF(N250="snížená",J250,0)</f>
        <v>0</v>
      </c>
      <c r="BG250" s="224">
        <f>IF(N250="zákl. přenesená",J250,0)</f>
        <v>0</v>
      </c>
      <c r="BH250" s="224">
        <f>IF(N250="sníž. přenesená",J250,0)</f>
        <v>0</v>
      </c>
      <c r="BI250" s="224">
        <f>IF(N250="nulová",J250,0)</f>
        <v>0</v>
      </c>
      <c r="BJ250" s="18" t="s">
        <v>78</v>
      </c>
      <c r="BK250" s="224">
        <f>ROUND(I250*H250,2)</f>
        <v>0</v>
      </c>
      <c r="BL250" s="18" t="s">
        <v>131</v>
      </c>
      <c r="BM250" s="223" t="s">
        <v>664</v>
      </c>
    </row>
    <row r="251" s="2" customFormat="1">
      <c r="A251" s="39"/>
      <c r="B251" s="40"/>
      <c r="C251" s="41"/>
      <c r="D251" s="234" t="s">
        <v>161</v>
      </c>
      <c r="E251" s="41"/>
      <c r="F251" s="235" t="s">
        <v>660</v>
      </c>
      <c r="G251" s="41"/>
      <c r="H251" s="41"/>
      <c r="I251" s="236"/>
      <c r="J251" s="41"/>
      <c r="K251" s="41"/>
      <c r="L251" s="45"/>
      <c r="M251" s="237"/>
      <c r="N251" s="238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161</v>
      </c>
      <c r="AU251" s="18" t="s">
        <v>78</v>
      </c>
    </row>
    <row r="252" s="2" customFormat="1" ht="55.5" customHeight="1">
      <c r="A252" s="39"/>
      <c r="B252" s="40"/>
      <c r="C252" s="225" t="s">
        <v>665</v>
      </c>
      <c r="D252" s="225" t="s">
        <v>133</v>
      </c>
      <c r="E252" s="226" t="s">
        <v>666</v>
      </c>
      <c r="F252" s="227" t="s">
        <v>667</v>
      </c>
      <c r="G252" s="228" t="s">
        <v>128</v>
      </c>
      <c r="H252" s="229">
        <v>1</v>
      </c>
      <c r="I252" s="230"/>
      <c r="J252" s="231">
        <f>ROUND(I252*H252,2)</f>
        <v>0</v>
      </c>
      <c r="K252" s="227" t="s">
        <v>129</v>
      </c>
      <c r="L252" s="45"/>
      <c r="M252" s="232" t="s">
        <v>19</v>
      </c>
      <c r="N252" s="233" t="s">
        <v>43</v>
      </c>
      <c r="O252" s="85"/>
      <c r="P252" s="221">
        <f>O252*H252</f>
        <v>0</v>
      </c>
      <c r="Q252" s="221">
        <v>0</v>
      </c>
      <c r="R252" s="221">
        <f>Q252*H252</f>
        <v>0</v>
      </c>
      <c r="S252" s="221">
        <v>0</v>
      </c>
      <c r="T252" s="222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3" t="s">
        <v>131</v>
      </c>
      <c r="AT252" s="223" t="s">
        <v>133</v>
      </c>
      <c r="AU252" s="223" t="s">
        <v>78</v>
      </c>
      <c r="AY252" s="18" t="s">
        <v>124</v>
      </c>
      <c r="BE252" s="224">
        <f>IF(N252="základní",J252,0)</f>
        <v>0</v>
      </c>
      <c r="BF252" s="224">
        <f>IF(N252="snížená",J252,0)</f>
        <v>0</v>
      </c>
      <c r="BG252" s="224">
        <f>IF(N252="zákl. přenesená",J252,0)</f>
        <v>0</v>
      </c>
      <c r="BH252" s="224">
        <f>IF(N252="sníž. přenesená",J252,0)</f>
        <v>0</v>
      </c>
      <c r="BI252" s="224">
        <f>IF(N252="nulová",J252,0)</f>
        <v>0</v>
      </c>
      <c r="BJ252" s="18" t="s">
        <v>78</v>
      </c>
      <c r="BK252" s="224">
        <f>ROUND(I252*H252,2)</f>
        <v>0</v>
      </c>
      <c r="BL252" s="18" t="s">
        <v>131</v>
      </c>
      <c r="BM252" s="223" t="s">
        <v>668</v>
      </c>
    </row>
    <row r="253" s="2" customFormat="1" ht="44.25" customHeight="1">
      <c r="A253" s="39"/>
      <c r="B253" s="40"/>
      <c r="C253" s="225" t="s">
        <v>669</v>
      </c>
      <c r="D253" s="225" t="s">
        <v>133</v>
      </c>
      <c r="E253" s="226" t="s">
        <v>670</v>
      </c>
      <c r="F253" s="227" t="s">
        <v>671</v>
      </c>
      <c r="G253" s="228" t="s">
        <v>128</v>
      </c>
      <c r="H253" s="229">
        <v>4</v>
      </c>
      <c r="I253" s="230"/>
      <c r="J253" s="231">
        <f>ROUND(I253*H253,2)</f>
        <v>0</v>
      </c>
      <c r="K253" s="227" t="s">
        <v>129</v>
      </c>
      <c r="L253" s="45"/>
      <c r="M253" s="232" t="s">
        <v>19</v>
      </c>
      <c r="N253" s="233" t="s">
        <v>43</v>
      </c>
      <c r="O253" s="85"/>
      <c r="P253" s="221">
        <f>O253*H253</f>
        <v>0</v>
      </c>
      <c r="Q253" s="221">
        <v>0</v>
      </c>
      <c r="R253" s="221">
        <f>Q253*H253</f>
        <v>0</v>
      </c>
      <c r="S253" s="221">
        <v>0</v>
      </c>
      <c r="T253" s="222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3" t="s">
        <v>131</v>
      </c>
      <c r="AT253" s="223" t="s">
        <v>133</v>
      </c>
      <c r="AU253" s="223" t="s">
        <v>78</v>
      </c>
      <c r="AY253" s="18" t="s">
        <v>124</v>
      </c>
      <c r="BE253" s="224">
        <f>IF(N253="základní",J253,0)</f>
        <v>0</v>
      </c>
      <c r="BF253" s="224">
        <f>IF(N253="snížená",J253,0)</f>
        <v>0</v>
      </c>
      <c r="BG253" s="224">
        <f>IF(N253="zákl. přenesená",J253,0)</f>
        <v>0</v>
      </c>
      <c r="BH253" s="224">
        <f>IF(N253="sníž. přenesená",J253,0)</f>
        <v>0</v>
      </c>
      <c r="BI253" s="224">
        <f>IF(N253="nulová",J253,0)</f>
        <v>0</v>
      </c>
      <c r="BJ253" s="18" t="s">
        <v>78</v>
      </c>
      <c r="BK253" s="224">
        <f>ROUND(I253*H253,2)</f>
        <v>0</v>
      </c>
      <c r="BL253" s="18" t="s">
        <v>131</v>
      </c>
      <c r="BM253" s="223" t="s">
        <v>672</v>
      </c>
    </row>
    <row r="254" s="2" customFormat="1">
      <c r="A254" s="39"/>
      <c r="B254" s="40"/>
      <c r="C254" s="41"/>
      <c r="D254" s="234" t="s">
        <v>161</v>
      </c>
      <c r="E254" s="41"/>
      <c r="F254" s="235" t="s">
        <v>673</v>
      </c>
      <c r="G254" s="41"/>
      <c r="H254" s="41"/>
      <c r="I254" s="236"/>
      <c r="J254" s="41"/>
      <c r="K254" s="41"/>
      <c r="L254" s="45"/>
      <c r="M254" s="237"/>
      <c r="N254" s="238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161</v>
      </c>
      <c r="AU254" s="18" t="s">
        <v>78</v>
      </c>
    </row>
    <row r="255" s="2" customFormat="1" ht="90" customHeight="1">
      <c r="A255" s="39"/>
      <c r="B255" s="40"/>
      <c r="C255" s="225" t="s">
        <v>674</v>
      </c>
      <c r="D255" s="225" t="s">
        <v>133</v>
      </c>
      <c r="E255" s="226" t="s">
        <v>675</v>
      </c>
      <c r="F255" s="227" t="s">
        <v>676</v>
      </c>
      <c r="G255" s="228" t="s">
        <v>128</v>
      </c>
      <c r="H255" s="229">
        <v>1</v>
      </c>
      <c r="I255" s="230"/>
      <c r="J255" s="231">
        <f>ROUND(I255*H255,2)</f>
        <v>0</v>
      </c>
      <c r="K255" s="227" t="s">
        <v>141</v>
      </c>
      <c r="L255" s="45"/>
      <c r="M255" s="232" t="s">
        <v>19</v>
      </c>
      <c r="N255" s="233" t="s">
        <v>43</v>
      </c>
      <c r="O255" s="85"/>
      <c r="P255" s="221">
        <f>O255*H255</f>
        <v>0</v>
      </c>
      <c r="Q255" s="221">
        <v>0</v>
      </c>
      <c r="R255" s="221">
        <f>Q255*H255</f>
        <v>0</v>
      </c>
      <c r="S255" s="221">
        <v>0</v>
      </c>
      <c r="T255" s="222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3" t="s">
        <v>131</v>
      </c>
      <c r="AT255" s="223" t="s">
        <v>133</v>
      </c>
      <c r="AU255" s="223" t="s">
        <v>78</v>
      </c>
      <c r="AY255" s="18" t="s">
        <v>124</v>
      </c>
      <c r="BE255" s="224">
        <f>IF(N255="základní",J255,0)</f>
        <v>0</v>
      </c>
      <c r="BF255" s="224">
        <f>IF(N255="snížená",J255,0)</f>
        <v>0</v>
      </c>
      <c r="BG255" s="224">
        <f>IF(N255="zákl. přenesená",J255,0)</f>
        <v>0</v>
      </c>
      <c r="BH255" s="224">
        <f>IF(N255="sníž. přenesená",J255,0)</f>
        <v>0</v>
      </c>
      <c r="BI255" s="224">
        <f>IF(N255="nulová",J255,0)</f>
        <v>0</v>
      </c>
      <c r="BJ255" s="18" t="s">
        <v>78</v>
      </c>
      <c r="BK255" s="224">
        <f>ROUND(I255*H255,2)</f>
        <v>0</v>
      </c>
      <c r="BL255" s="18" t="s">
        <v>131</v>
      </c>
      <c r="BM255" s="223" t="s">
        <v>677</v>
      </c>
    </row>
    <row r="256" s="2" customFormat="1">
      <c r="A256" s="39"/>
      <c r="B256" s="40"/>
      <c r="C256" s="41"/>
      <c r="D256" s="234" t="s">
        <v>161</v>
      </c>
      <c r="E256" s="41"/>
      <c r="F256" s="235" t="s">
        <v>678</v>
      </c>
      <c r="G256" s="41"/>
      <c r="H256" s="41"/>
      <c r="I256" s="236"/>
      <c r="J256" s="41"/>
      <c r="K256" s="41"/>
      <c r="L256" s="45"/>
      <c r="M256" s="237"/>
      <c r="N256" s="238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161</v>
      </c>
      <c r="AU256" s="18" t="s">
        <v>78</v>
      </c>
    </row>
    <row r="257" s="2" customFormat="1" ht="44.25" customHeight="1">
      <c r="A257" s="39"/>
      <c r="B257" s="40"/>
      <c r="C257" s="225" t="s">
        <v>679</v>
      </c>
      <c r="D257" s="225" t="s">
        <v>133</v>
      </c>
      <c r="E257" s="226" t="s">
        <v>680</v>
      </c>
      <c r="F257" s="227" t="s">
        <v>681</v>
      </c>
      <c r="G257" s="228" t="s">
        <v>128</v>
      </c>
      <c r="H257" s="229">
        <v>1</v>
      </c>
      <c r="I257" s="230"/>
      <c r="J257" s="231">
        <f>ROUND(I257*H257,2)</f>
        <v>0</v>
      </c>
      <c r="K257" s="227" t="s">
        <v>141</v>
      </c>
      <c r="L257" s="45"/>
      <c r="M257" s="232" t="s">
        <v>19</v>
      </c>
      <c r="N257" s="233" t="s">
        <v>43</v>
      </c>
      <c r="O257" s="85"/>
      <c r="P257" s="221">
        <f>O257*H257</f>
        <v>0</v>
      </c>
      <c r="Q257" s="221">
        <v>0</v>
      </c>
      <c r="R257" s="221">
        <f>Q257*H257</f>
        <v>0</v>
      </c>
      <c r="S257" s="221">
        <v>0</v>
      </c>
      <c r="T257" s="222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3" t="s">
        <v>131</v>
      </c>
      <c r="AT257" s="223" t="s">
        <v>133</v>
      </c>
      <c r="AU257" s="223" t="s">
        <v>78</v>
      </c>
      <c r="AY257" s="18" t="s">
        <v>124</v>
      </c>
      <c r="BE257" s="224">
        <f>IF(N257="základní",J257,0)</f>
        <v>0</v>
      </c>
      <c r="BF257" s="224">
        <f>IF(N257="snížená",J257,0)</f>
        <v>0</v>
      </c>
      <c r="BG257" s="224">
        <f>IF(N257="zákl. přenesená",J257,0)</f>
        <v>0</v>
      </c>
      <c r="BH257" s="224">
        <f>IF(N257="sníž. přenesená",J257,0)</f>
        <v>0</v>
      </c>
      <c r="BI257" s="224">
        <f>IF(N257="nulová",J257,0)</f>
        <v>0</v>
      </c>
      <c r="BJ257" s="18" t="s">
        <v>78</v>
      </c>
      <c r="BK257" s="224">
        <f>ROUND(I257*H257,2)</f>
        <v>0</v>
      </c>
      <c r="BL257" s="18" t="s">
        <v>131</v>
      </c>
      <c r="BM257" s="223" t="s">
        <v>682</v>
      </c>
    </row>
    <row r="258" s="2" customFormat="1">
      <c r="A258" s="39"/>
      <c r="B258" s="40"/>
      <c r="C258" s="41"/>
      <c r="D258" s="234" t="s">
        <v>161</v>
      </c>
      <c r="E258" s="41"/>
      <c r="F258" s="235" t="s">
        <v>683</v>
      </c>
      <c r="G258" s="41"/>
      <c r="H258" s="41"/>
      <c r="I258" s="236"/>
      <c r="J258" s="41"/>
      <c r="K258" s="41"/>
      <c r="L258" s="45"/>
      <c r="M258" s="237"/>
      <c r="N258" s="238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161</v>
      </c>
      <c r="AU258" s="18" t="s">
        <v>78</v>
      </c>
    </row>
    <row r="259" s="2" customFormat="1" ht="44.25" customHeight="1">
      <c r="A259" s="39"/>
      <c r="B259" s="40"/>
      <c r="C259" s="225" t="s">
        <v>684</v>
      </c>
      <c r="D259" s="225" t="s">
        <v>133</v>
      </c>
      <c r="E259" s="226" t="s">
        <v>685</v>
      </c>
      <c r="F259" s="227" t="s">
        <v>686</v>
      </c>
      <c r="G259" s="228" t="s">
        <v>128</v>
      </c>
      <c r="H259" s="229">
        <v>2</v>
      </c>
      <c r="I259" s="230"/>
      <c r="J259" s="231">
        <f>ROUND(I259*H259,2)</f>
        <v>0</v>
      </c>
      <c r="K259" s="227" t="s">
        <v>141</v>
      </c>
      <c r="L259" s="45"/>
      <c r="M259" s="232" t="s">
        <v>19</v>
      </c>
      <c r="N259" s="233" t="s">
        <v>43</v>
      </c>
      <c r="O259" s="85"/>
      <c r="P259" s="221">
        <f>O259*H259</f>
        <v>0</v>
      </c>
      <c r="Q259" s="221">
        <v>0</v>
      </c>
      <c r="R259" s="221">
        <f>Q259*H259</f>
        <v>0</v>
      </c>
      <c r="S259" s="221">
        <v>0</v>
      </c>
      <c r="T259" s="222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3" t="s">
        <v>131</v>
      </c>
      <c r="AT259" s="223" t="s">
        <v>133</v>
      </c>
      <c r="AU259" s="223" t="s">
        <v>78</v>
      </c>
      <c r="AY259" s="18" t="s">
        <v>124</v>
      </c>
      <c r="BE259" s="224">
        <f>IF(N259="základní",J259,0)</f>
        <v>0</v>
      </c>
      <c r="BF259" s="224">
        <f>IF(N259="snížená",J259,0)</f>
        <v>0</v>
      </c>
      <c r="BG259" s="224">
        <f>IF(N259="zákl. přenesená",J259,0)</f>
        <v>0</v>
      </c>
      <c r="BH259" s="224">
        <f>IF(N259="sníž. přenesená",J259,0)</f>
        <v>0</v>
      </c>
      <c r="BI259" s="224">
        <f>IF(N259="nulová",J259,0)</f>
        <v>0</v>
      </c>
      <c r="BJ259" s="18" t="s">
        <v>78</v>
      </c>
      <c r="BK259" s="224">
        <f>ROUND(I259*H259,2)</f>
        <v>0</v>
      </c>
      <c r="BL259" s="18" t="s">
        <v>131</v>
      </c>
      <c r="BM259" s="223" t="s">
        <v>687</v>
      </c>
    </row>
    <row r="260" s="2" customFormat="1">
      <c r="A260" s="39"/>
      <c r="B260" s="40"/>
      <c r="C260" s="41"/>
      <c r="D260" s="234" t="s">
        <v>161</v>
      </c>
      <c r="E260" s="41"/>
      <c r="F260" s="235" t="s">
        <v>688</v>
      </c>
      <c r="G260" s="41"/>
      <c r="H260" s="41"/>
      <c r="I260" s="236"/>
      <c r="J260" s="41"/>
      <c r="K260" s="41"/>
      <c r="L260" s="45"/>
      <c r="M260" s="273"/>
      <c r="N260" s="274"/>
      <c r="O260" s="275"/>
      <c r="P260" s="275"/>
      <c r="Q260" s="275"/>
      <c r="R260" s="275"/>
      <c r="S260" s="275"/>
      <c r="T260" s="27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161</v>
      </c>
      <c r="AU260" s="18" t="s">
        <v>78</v>
      </c>
    </row>
    <row r="261" s="2" customFormat="1" ht="6.96" customHeight="1">
      <c r="A261" s="39"/>
      <c r="B261" s="60"/>
      <c r="C261" s="61"/>
      <c r="D261" s="61"/>
      <c r="E261" s="61"/>
      <c r="F261" s="61"/>
      <c r="G261" s="61"/>
      <c r="H261" s="61"/>
      <c r="I261" s="61"/>
      <c r="J261" s="61"/>
      <c r="K261" s="61"/>
      <c r="L261" s="45"/>
      <c r="M261" s="39"/>
      <c r="O261" s="39"/>
      <c r="P261" s="39"/>
      <c r="Q261" s="39"/>
      <c r="R261" s="39"/>
      <c r="S261" s="39"/>
      <c r="T261" s="39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</row>
  </sheetData>
  <sheetProtection sheet="1" autoFilter="0" formatColumns="0" formatRows="0" objects="1" scenarios="1" spinCount="100000" saltValue="wwh/HdyY4bx1HKrlAV9VEkAdYug/c7ya1ksCFN+ogw1PgMACewvfmlPu+aibbpFcqanBKMasQfZBFsaKZMIn4g==" hashValue="s9V6ZcOFYg3hohwdErDqHT2ug2zymc3May0FRkbgg6vCayAJ5OtDGnyGbKpSGcwDsEg7OZZcJjWsUOeHTiuBXw==" algorithmName="SHA-512" password="CC35"/>
  <autoFilter ref="C94:K26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  <c r="AZ2" s="277" t="s">
        <v>689</v>
      </c>
      <c r="BA2" s="277" t="s">
        <v>690</v>
      </c>
      <c r="BB2" s="277" t="s">
        <v>691</v>
      </c>
      <c r="BC2" s="277" t="s">
        <v>692</v>
      </c>
      <c r="BD2" s="277" t="s">
        <v>80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91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SZZ Mutěnice</v>
      </c>
      <c r="F7" s="143"/>
      <c r="G7" s="143"/>
      <c r="H7" s="143"/>
      <c r="L7" s="21"/>
    </row>
    <row r="8" s="1" customFormat="1" ht="12" customHeight="1">
      <c r="B8" s="21"/>
      <c r="D8" s="143" t="s">
        <v>92</v>
      </c>
      <c r="L8" s="21"/>
    </row>
    <row r="9" s="2" customFormat="1" ht="16.5" customHeight="1">
      <c r="A9" s="39"/>
      <c r="B9" s="45"/>
      <c r="C9" s="39"/>
      <c r="D9" s="39"/>
      <c r="E9" s="144" t="s">
        <v>93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94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693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3. 5. 2023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27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">
        <v>31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27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27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ROUND(J87,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ROUND((SUM(BE87:BE110)),  2)</f>
        <v>0</v>
      </c>
      <c r="G35" s="39"/>
      <c r="H35" s="39"/>
      <c r="I35" s="158">
        <v>0.20999999999999999</v>
      </c>
      <c r="J35" s="157">
        <f>ROUND(((SUM(BE87:BE110))*I35),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ROUND((SUM(BF87:BF110)),  2)</f>
        <v>0</v>
      </c>
      <c r="G36" s="39"/>
      <c r="H36" s="39"/>
      <c r="I36" s="158">
        <v>0.14999999999999999</v>
      </c>
      <c r="J36" s="157">
        <f>ROUND(((SUM(BF87:BF110))*I36),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ROUND((SUM(BG87:BG110)),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ROUND((SUM(BH87:BH110)),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ROUND((SUM(BI87:BI110)),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96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SZZ Mutěnice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92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93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94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02 - Stavební část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3. 5. 2023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>Signal Projekt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Štěpán Mikš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97</v>
      </c>
      <c r="D61" s="172"/>
      <c r="E61" s="172"/>
      <c r="F61" s="172"/>
      <c r="G61" s="172"/>
      <c r="H61" s="172"/>
      <c r="I61" s="172"/>
      <c r="J61" s="173" t="s">
        <v>98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J87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99</v>
      </c>
    </row>
    <row r="64" s="9" customFormat="1" ht="24.96" customHeight="1">
      <c r="A64" s="9"/>
      <c r="B64" s="175"/>
      <c r="C64" s="176"/>
      <c r="D64" s="177" t="s">
        <v>694</v>
      </c>
      <c r="E64" s="178"/>
      <c r="F64" s="178"/>
      <c r="G64" s="178"/>
      <c r="H64" s="178"/>
      <c r="I64" s="178"/>
      <c r="J64" s="179">
        <f>J88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695</v>
      </c>
      <c r="E65" s="183"/>
      <c r="F65" s="183"/>
      <c r="G65" s="183"/>
      <c r="H65" s="183"/>
      <c r="I65" s="183"/>
      <c r="J65" s="184">
        <f>J89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110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70" t="str">
        <f>E7</f>
        <v>Oprava SZZ Mutěnice</v>
      </c>
      <c r="F75" s="33"/>
      <c r="G75" s="33"/>
      <c r="H75" s="33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1" customFormat="1" ht="12" customHeight="1">
      <c r="B76" s="22"/>
      <c r="C76" s="33" t="s">
        <v>92</v>
      </c>
      <c r="D76" s="23"/>
      <c r="E76" s="23"/>
      <c r="F76" s="23"/>
      <c r="G76" s="23"/>
      <c r="H76" s="23"/>
      <c r="I76" s="23"/>
      <c r="J76" s="23"/>
      <c r="K76" s="23"/>
      <c r="L76" s="21"/>
    </row>
    <row r="77" s="2" customFormat="1" ht="16.5" customHeight="1">
      <c r="A77" s="39"/>
      <c r="B77" s="40"/>
      <c r="C77" s="41"/>
      <c r="D77" s="41"/>
      <c r="E77" s="170" t="s">
        <v>93</v>
      </c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94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E11</f>
        <v>02 - Stavební část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F14</f>
        <v xml:space="preserve"> </v>
      </c>
      <c r="G81" s="41"/>
      <c r="H81" s="41"/>
      <c r="I81" s="33" t="s">
        <v>23</v>
      </c>
      <c r="J81" s="73" t="str">
        <f>IF(J14="","",J14)</f>
        <v>3. 5. 2023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E17</f>
        <v xml:space="preserve"> </v>
      </c>
      <c r="G83" s="41"/>
      <c r="H83" s="41"/>
      <c r="I83" s="33" t="s">
        <v>30</v>
      </c>
      <c r="J83" s="37" t="str">
        <f>E23</f>
        <v>Signal Projekt s.r.o.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28</v>
      </c>
      <c r="D84" s="41"/>
      <c r="E84" s="41"/>
      <c r="F84" s="28" t="str">
        <f>IF(E20="","",E20)</f>
        <v>Vyplň údaj</v>
      </c>
      <c r="G84" s="41"/>
      <c r="H84" s="41"/>
      <c r="I84" s="33" t="s">
        <v>34</v>
      </c>
      <c r="J84" s="37" t="str">
        <f>E26</f>
        <v>Štěpán Mikš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86"/>
      <c r="B86" s="187"/>
      <c r="C86" s="188" t="s">
        <v>111</v>
      </c>
      <c r="D86" s="189" t="s">
        <v>57</v>
      </c>
      <c r="E86" s="189" t="s">
        <v>53</v>
      </c>
      <c r="F86" s="189" t="s">
        <v>54</v>
      </c>
      <c r="G86" s="189" t="s">
        <v>112</v>
      </c>
      <c r="H86" s="189" t="s">
        <v>113</v>
      </c>
      <c r="I86" s="189" t="s">
        <v>114</v>
      </c>
      <c r="J86" s="189" t="s">
        <v>98</v>
      </c>
      <c r="K86" s="190" t="s">
        <v>115</v>
      </c>
      <c r="L86" s="191"/>
      <c r="M86" s="93" t="s">
        <v>19</v>
      </c>
      <c r="N86" s="94" t="s">
        <v>42</v>
      </c>
      <c r="O86" s="94" t="s">
        <v>116</v>
      </c>
      <c r="P86" s="94" t="s">
        <v>117</v>
      </c>
      <c r="Q86" s="94" t="s">
        <v>118</v>
      </c>
      <c r="R86" s="94" t="s">
        <v>119</v>
      </c>
      <c r="S86" s="94" t="s">
        <v>120</v>
      </c>
      <c r="T86" s="95" t="s">
        <v>121</v>
      </c>
      <c r="U86" s="186"/>
      <c r="V86" s="186"/>
      <c r="W86" s="186"/>
      <c r="X86" s="186"/>
      <c r="Y86" s="186"/>
      <c r="Z86" s="186"/>
      <c r="AA86" s="186"/>
      <c r="AB86" s="186"/>
      <c r="AC86" s="186"/>
      <c r="AD86" s="186"/>
      <c r="AE86" s="186"/>
    </row>
    <row r="87" s="2" customFormat="1" ht="22.8" customHeight="1">
      <c r="A87" s="39"/>
      <c r="B87" s="40"/>
      <c r="C87" s="100" t="s">
        <v>122</v>
      </c>
      <c r="D87" s="41"/>
      <c r="E87" s="41"/>
      <c r="F87" s="41"/>
      <c r="G87" s="41"/>
      <c r="H87" s="41"/>
      <c r="I87" s="41"/>
      <c r="J87" s="192">
        <f>BK87</f>
        <v>0</v>
      </c>
      <c r="K87" s="41"/>
      <c r="L87" s="45"/>
      <c r="M87" s="96"/>
      <c r="N87" s="193"/>
      <c r="O87" s="97"/>
      <c r="P87" s="194">
        <f>P88</f>
        <v>0</v>
      </c>
      <c r="Q87" s="97"/>
      <c r="R87" s="194">
        <f>R88</f>
        <v>0.25619999999999998</v>
      </c>
      <c r="S87" s="97"/>
      <c r="T87" s="195">
        <f>T88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71</v>
      </c>
      <c r="AU87" s="18" t="s">
        <v>99</v>
      </c>
      <c r="BK87" s="196">
        <f>BK88</f>
        <v>0</v>
      </c>
    </row>
    <row r="88" s="12" customFormat="1" ht="25.92" customHeight="1">
      <c r="A88" s="12"/>
      <c r="B88" s="197"/>
      <c r="C88" s="198"/>
      <c r="D88" s="199" t="s">
        <v>71</v>
      </c>
      <c r="E88" s="200" t="s">
        <v>125</v>
      </c>
      <c r="F88" s="200" t="s">
        <v>696</v>
      </c>
      <c r="G88" s="198"/>
      <c r="H88" s="198"/>
      <c r="I88" s="201"/>
      <c r="J88" s="202">
        <f>BK88</f>
        <v>0</v>
      </c>
      <c r="K88" s="198"/>
      <c r="L88" s="203"/>
      <c r="M88" s="204"/>
      <c r="N88" s="205"/>
      <c r="O88" s="205"/>
      <c r="P88" s="206">
        <f>P89</f>
        <v>0</v>
      </c>
      <c r="Q88" s="205"/>
      <c r="R88" s="206">
        <f>R89</f>
        <v>0.25619999999999998</v>
      </c>
      <c r="S88" s="205"/>
      <c r="T88" s="207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8" t="s">
        <v>137</v>
      </c>
      <c r="AT88" s="209" t="s">
        <v>71</v>
      </c>
      <c r="AU88" s="209" t="s">
        <v>72</v>
      </c>
      <c r="AY88" s="208" t="s">
        <v>124</v>
      </c>
      <c r="BK88" s="210">
        <f>BK89</f>
        <v>0</v>
      </c>
    </row>
    <row r="89" s="12" customFormat="1" ht="22.8" customHeight="1">
      <c r="A89" s="12"/>
      <c r="B89" s="197"/>
      <c r="C89" s="198"/>
      <c r="D89" s="199" t="s">
        <v>71</v>
      </c>
      <c r="E89" s="260" t="s">
        <v>697</v>
      </c>
      <c r="F89" s="260" t="s">
        <v>698</v>
      </c>
      <c r="G89" s="198"/>
      <c r="H89" s="198"/>
      <c r="I89" s="201"/>
      <c r="J89" s="261">
        <f>BK89</f>
        <v>0</v>
      </c>
      <c r="K89" s="198"/>
      <c r="L89" s="203"/>
      <c r="M89" s="204"/>
      <c r="N89" s="205"/>
      <c r="O89" s="205"/>
      <c r="P89" s="206">
        <f>SUM(P90:P110)</f>
        <v>0</v>
      </c>
      <c r="Q89" s="205"/>
      <c r="R89" s="206">
        <f>SUM(R90:R110)</f>
        <v>0.25619999999999998</v>
      </c>
      <c r="S89" s="205"/>
      <c r="T89" s="207">
        <f>SUM(T90:T110)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137</v>
      </c>
      <c r="AT89" s="209" t="s">
        <v>71</v>
      </c>
      <c r="AU89" s="209" t="s">
        <v>78</v>
      </c>
      <c r="AY89" s="208" t="s">
        <v>124</v>
      </c>
      <c r="BK89" s="210">
        <f>SUM(BK90:BK110)</f>
        <v>0</v>
      </c>
    </row>
    <row r="90" s="2" customFormat="1" ht="55.5" customHeight="1">
      <c r="A90" s="39"/>
      <c r="B90" s="40"/>
      <c r="C90" s="225" t="s">
        <v>78</v>
      </c>
      <c r="D90" s="225" t="s">
        <v>133</v>
      </c>
      <c r="E90" s="226" t="s">
        <v>699</v>
      </c>
      <c r="F90" s="227" t="s">
        <v>700</v>
      </c>
      <c r="G90" s="228" t="s">
        <v>691</v>
      </c>
      <c r="H90" s="229">
        <v>0.13500000000000001</v>
      </c>
      <c r="I90" s="230"/>
      <c r="J90" s="231">
        <f>ROUND(I90*H90,2)</f>
        <v>0</v>
      </c>
      <c r="K90" s="227" t="s">
        <v>701</v>
      </c>
      <c r="L90" s="45"/>
      <c r="M90" s="232" t="s">
        <v>19</v>
      </c>
      <c r="N90" s="233" t="s">
        <v>43</v>
      </c>
      <c r="O90" s="85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3" t="s">
        <v>399</v>
      </c>
      <c r="AT90" s="223" t="s">
        <v>133</v>
      </c>
      <c r="AU90" s="223" t="s">
        <v>80</v>
      </c>
      <c r="AY90" s="18" t="s">
        <v>124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8" t="s">
        <v>78</v>
      </c>
      <c r="BK90" s="224">
        <f>ROUND(I90*H90,2)</f>
        <v>0</v>
      </c>
      <c r="BL90" s="18" t="s">
        <v>399</v>
      </c>
      <c r="BM90" s="223" t="s">
        <v>702</v>
      </c>
    </row>
    <row r="91" s="2" customFormat="1">
      <c r="A91" s="39"/>
      <c r="B91" s="40"/>
      <c r="C91" s="41"/>
      <c r="D91" s="278" t="s">
        <v>703</v>
      </c>
      <c r="E91" s="41"/>
      <c r="F91" s="279" t="s">
        <v>704</v>
      </c>
      <c r="G91" s="41"/>
      <c r="H91" s="41"/>
      <c r="I91" s="236"/>
      <c r="J91" s="41"/>
      <c r="K91" s="41"/>
      <c r="L91" s="45"/>
      <c r="M91" s="237"/>
      <c r="N91" s="238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703</v>
      </c>
      <c r="AU91" s="18" t="s">
        <v>80</v>
      </c>
    </row>
    <row r="92" s="13" customFormat="1">
      <c r="A92" s="13"/>
      <c r="B92" s="239"/>
      <c r="C92" s="240"/>
      <c r="D92" s="234" t="s">
        <v>217</v>
      </c>
      <c r="E92" s="241" t="s">
        <v>19</v>
      </c>
      <c r="F92" s="242" t="s">
        <v>705</v>
      </c>
      <c r="G92" s="240"/>
      <c r="H92" s="241" t="s">
        <v>19</v>
      </c>
      <c r="I92" s="243"/>
      <c r="J92" s="240"/>
      <c r="K92" s="240"/>
      <c r="L92" s="244"/>
      <c r="M92" s="245"/>
      <c r="N92" s="246"/>
      <c r="O92" s="246"/>
      <c r="P92" s="246"/>
      <c r="Q92" s="246"/>
      <c r="R92" s="246"/>
      <c r="S92" s="246"/>
      <c r="T92" s="247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8" t="s">
        <v>217</v>
      </c>
      <c r="AU92" s="248" t="s">
        <v>80</v>
      </c>
      <c r="AV92" s="13" t="s">
        <v>78</v>
      </c>
      <c r="AW92" s="13" t="s">
        <v>33</v>
      </c>
      <c r="AX92" s="13" t="s">
        <v>72</v>
      </c>
      <c r="AY92" s="248" t="s">
        <v>124</v>
      </c>
    </row>
    <row r="93" s="14" customFormat="1">
      <c r="A93" s="14"/>
      <c r="B93" s="249"/>
      <c r="C93" s="250"/>
      <c r="D93" s="234" t="s">
        <v>217</v>
      </c>
      <c r="E93" s="251" t="s">
        <v>19</v>
      </c>
      <c r="F93" s="252" t="s">
        <v>706</v>
      </c>
      <c r="G93" s="250"/>
      <c r="H93" s="253">
        <v>0.13500000000000001</v>
      </c>
      <c r="I93" s="254"/>
      <c r="J93" s="250"/>
      <c r="K93" s="250"/>
      <c r="L93" s="255"/>
      <c r="M93" s="256"/>
      <c r="N93" s="257"/>
      <c r="O93" s="257"/>
      <c r="P93" s="257"/>
      <c r="Q93" s="257"/>
      <c r="R93" s="257"/>
      <c r="S93" s="257"/>
      <c r="T93" s="258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9" t="s">
        <v>217</v>
      </c>
      <c r="AU93" s="259" t="s">
        <v>80</v>
      </c>
      <c r="AV93" s="14" t="s">
        <v>80</v>
      </c>
      <c r="AW93" s="14" t="s">
        <v>33</v>
      </c>
      <c r="AX93" s="14" t="s">
        <v>72</v>
      </c>
      <c r="AY93" s="259" t="s">
        <v>124</v>
      </c>
    </row>
    <row r="94" s="15" customFormat="1">
      <c r="A94" s="15"/>
      <c r="B94" s="262"/>
      <c r="C94" s="263"/>
      <c r="D94" s="234" t="s">
        <v>217</v>
      </c>
      <c r="E94" s="264" t="s">
        <v>689</v>
      </c>
      <c r="F94" s="265" t="s">
        <v>251</v>
      </c>
      <c r="G94" s="263"/>
      <c r="H94" s="266">
        <v>0.13500000000000001</v>
      </c>
      <c r="I94" s="267"/>
      <c r="J94" s="263"/>
      <c r="K94" s="263"/>
      <c r="L94" s="268"/>
      <c r="M94" s="269"/>
      <c r="N94" s="270"/>
      <c r="O94" s="270"/>
      <c r="P94" s="270"/>
      <c r="Q94" s="270"/>
      <c r="R94" s="270"/>
      <c r="S94" s="270"/>
      <c r="T94" s="271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72" t="s">
        <v>217</v>
      </c>
      <c r="AU94" s="272" t="s">
        <v>80</v>
      </c>
      <c r="AV94" s="15" t="s">
        <v>131</v>
      </c>
      <c r="AW94" s="15" t="s">
        <v>33</v>
      </c>
      <c r="AX94" s="15" t="s">
        <v>78</v>
      </c>
      <c r="AY94" s="272" t="s">
        <v>124</v>
      </c>
    </row>
    <row r="95" s="2" customFormat="1" ht="49.05" customHeight="1">
      <c r="A95" s="39"/>
      <c r="B95" s="40"/>
      <c r="C95" s="225" t="s">
        <v>80</v>
      </c>
      <c r="D95" s="225" t="s">
        <v>133</v>
      </c>
      <c r="E95" s="226" t="s">
        <v>707</v>
      </c>
      <c r="F95" s="227" t="s">
        <v>708</v>
      </c>
      <c r="G95" s="228" t="s">
        <v>691</v>
      </c>
      <c r="H95" s="229">
        <v>0.13500000000000001</v>
      </c>
      <c r="I95" s="230"/>
      <c r="J95" s="231">
        <f>ROUND(I95*H95,2)</f>
        <v>0</v>
      </c>
      <c r="K95" s="227" t="s">
        <v>701</v>
      </c>
      <c r="L95" s="45"/>
      <c r="M95" s="232" t="s">
        <v>19</v>
      </c>
      <c r="N95" s="233" t="s">
        <v>43</v>
      </c>
      <c r="O95" s="85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3" t="s">
        <v>399</v>
      </c>
      <c r="AT95" s="223" t="s">
        <v>133</v>
      </c>
      <c r="AU95" s="223" t="s">
        <v>80</v>
      </c>
      <c r="AY95" s="18" t="s">
        <v>124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8" t="s">
        <v>78</v>
      </c>
      <c r="BK95" s="224">
        <f>ROUND(I95*H95,2)</f>
        <v>0</v>
      </c>
      <c r="BL95" s="18" t="s">
        <v>399</v>
      </c>
      <c r="BM95" s="223" t="s">
        <v>709</v>
      </c>
    </row>
    <row r="96" s="2" customFormat="1">
      <c r="A96" s="39"/>
      <c r="B96" s="40"/>
      <c r="C96" s="41"/>
      <c r="D96" s="278" t="s">
        <v>703</v>
      </c>
      <c r="E96" s="41"/>
      <c r="F96" s="279" t="s">
        <v>710</v>
      </c>
      <c r="G96" s="41"/>
      <c r="H96" s="41"/>
      <c r="I96" s="236"/>
      <c r="J96" s="41"/>
      <c r="K96" s="41"/>
      <c r="L96" s="45"/>
      <c r="M96" s="237"/>
      <c r="N96" s="238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703</v>
      </c>
      <c r="AU96" s="18" t="s">
        <v>80</v>
      </c>
    </row>
    <row r="97" s="14" customFormat="1">
      <c r="A97" s="14"/>
      <c r="B97" s="249"/>
      <c r="C97" s="250"/>
      <c r="D97" s="234" t="s">
        <v>217</v>
      </c>
      <c r="E97" s="251" t="s">
        <v>19</v>
      </c>
      <c r="F97" s="252" t="s">
        <v>689</v>
      </c>
      <c r="G97" s="250"/>
      <c r="H97" s="253">
        <v>0.13500000000000001</v>
      </c>
      <c r="I97" s="254"/>
      <c r="J97" s="250"/>
      <c r="K97" s="250"/>
      <c r="L97" s="255"/>
      <c r="M97" s="256"/>
      <c r="N97" s="257"/>
      <c r="O97" s="257"/>
      <c r="P97" s="257"/>
      <c r="Q97" s="257"/>
      <c r="R97" s="257"/>
      <c r="S97" s="257"/>
      <c r="T97" s="258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9" t="s">
        <v>217</v>
      </c>
      <c r="AU97" s="259" t="s">
        <v>80</v>
      </c>
      <c r="AV97" s="14" t="s">
        <v>80</v>
      </c>
      <c r="AW97" s="14" t="s">
        <v>33</v>
      </c>
      <c r="AX97" s="14" t="s">
        <v>78</v>
      </c>
      <c r="AY97" s="259" t="s">
        <v>124</v>
      </c>
    </row>
    <row r="98" s="2" customFormat="1" ht="66.75" customHeight="1">
      <c r="A98" s="39"/>
      <c r="B98" s="40"/>
      <c r="C98" s="225" t="s">
        <v>137</v>
      </c>
      <c r="D98" s="225" t="s">
        <v>133</v>
      </c>
      <c r="E98" s="226" t="s">
        <v>711</v>
      </c>
      <c r="F98" s="227" t="s">
        <v>712</v>
      </c>
      <c r="G98" s="228" t="s">
        <v>140</v>
      </c>
      <c r="H98" s="229">
        <v>1430</v>
      </c>
      <c r="I98" s="230"/>
      <c r="J98" s="231">
        <f>ROUND(I98*H98,2)</f>
        <v>0</v>
      </c>
      <c r="K98" s="227" t="s">
        <v>701</v>
      </c>
      <c r="L98" s="45"/>
      <c r="M98" s="232" t="s">
        <v>19</v>
      </c>
      <c r="N98" s="233" t="s">
        <v>43</v>
      </c>
      <c r="O98" s="85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3" t="s">
        <v>399</v>
      </c>
      <c r="AT98" s="223" t="s">
        <v>133</v>
      </c>
      <c r="AU98" s="223" t="s">
        <v>80</v>
      </c>
      <c r="AY98" s="18" t="s">
        <v>124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8" t="s">
        <v>78</v>
      </c>
      <c r="BK98" s="224">
        <f>ROUND(I98*H98,2)</f>
        <v>0</v>
      </c>
      <c r="BL98" s="18" t="s">
        <v>399</v>
      </c>
      <c r="BM98" s="223" t="s">
        <v>713</v>
      </c>
    </row>
    <row r="99" s="2" customFormat="1">
      <c r="A99" s="39"/>
      <c r="B99" s="40"/>
      <c r="C99" s="41"/>
      <c r="D99" s="278" t="s">
        <v>703</v>
      </c>
      <c r="E99" s="41"/>
      <c r="F99" s="279" t="s">
        <v>714</v>
      </c>
      <c r="G99" s="41"/>
      <c r="H99" s="41"/>
      <c r="I99" s="236"/>
      <c r="J99" s="41"/>
      <c r="K99" s="41"/>
      <c r="L99" s="45"/>
      <c r="M99" s="237"/>
      <c r="N99" s="238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703</v>
      </c>
      <c r="AU99" s="18" t="s">
        <v>80</v>
      </c>
    </row>
    <row r="100" s="2" customFormat="1" ht="55.5" customHeight="1">
      <c r="A100" s="39"/>
      <c r="B100" s="40"/>
      <c r="C100" s="225" t="s">
        <v>131</v>
      </c>
      <c r="D100" s="225" t="s">
        <v>133</v>
      </c>
      <c r="E100" s="226" t="s">
        <v>715</v>
      </c>
      <c r="F100" s="227" t="s">
        <v>716</v>
      </c>
      <c r="G100" s="228" t="s">
        <v>140</v>
      </c>
      <c r="H100" s="229">
        <v>1430</v>
      </c>
      <c r="I100" s="230"/>
      <c r="J100" s="231">
        <f>ROUND(I100*H100,2)</f>
        <v>0</v>
      </c>
      <c r="K100" s="227" t="s">
        <v>701</v>
      </c>
      <c r="L100" s="45"/>
      <c r="M100" s="232" t="s">
        <v>19</v>
      </c>
      <c r="N100" s="233" t="s">
        <v>43</v>
      </c>
      <c r="O100" s="85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3" t="s">
        <v>399</v>
      </c>
      <c r="AT100" s="223" t="s">
        <v>133</v>
      </c>
      <c r="AU100" s="223" t="s">
        <v>80</v>
      </c>
      <c r="AY100" s="18" t="s">
        <v>124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8" t="s">
        <v>78</v>
      </c>
      <c r="BK100" s="224">
        <f>ROUND(I100*H100,2)</f>
        <v>0</v>
      </c>
      <c r="BL100" s="18" t="s">
        <v>399</v>
      </c>
      <c r="BM100" s="223" t="s">
        <v>717</v>
      </c>
    </row>
    <row r="101" s="2" customFormat="1">
      <c r="A101" s="39"/>
      <c r="B101" s="40"/>
      <c r="C101" s="41"/>
      <c r="D101" s="278" t="s">
        <v>703</v>
      </c>
      <c r="E101" s="41"/>
      <c r="F101" s="279" t="s">
        <v>718</v>
      </c>
      <c r="G101" s="41"/>
      <c r="H101" s="41"/>
      <c r="I101" s="236"/>
      <c r="J101" s="41"/>
      <c r="K101" s="41"/>
      <c r="L101" s="45"/>
      <c r="M101" s="237"/>
      <c r="N101" s="238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703</v>
      </c>
      <c r="AU101" s="18" t="s">
        <v>80</v>
      </c>
    </row>
    <row r="102" s="2" customFormat="1" ht="49.05" customHeight="1">
      <c r="A102" s="39"/>
      <c r="B102" s="40"/>
      <c r="C102" s="225" t="s">
        <v>146</v>
      </c>
      <c r="D102" s="225" t="s">
        <v>133</v>
      </c>
      <c r="E102" s="226" t="s">
        <v>719</v>
      </c>
      <c r="F102" s="227" t="s">
        <v>720</v>
      </c>
      <c r="G102" s="228" t="s">
        <v>140</v>
      </c>
      <c r="H102" s="229">
        <v>70</v>
      </c>
      <c r="I102" s="230"/>
      <c r="J102" s="231">
        <f>ROUND(I102*H102,2)</f>
        <v>0</v>
      </c>
      <c r="K102" s="227" t="s">
        <v>701</v>
      </c>
      <c r="L102" s="45"/>
      <c r="M102" s="232" t="s">
        <v>19</v>
      </c>
      <c r="N102" s="233" t="s">
        <v>43</v>
      </c>
      <c r="O102" s="85"/>
      <c r="P102" s="221">
        <f>O102*H102</f>
        <v>0</v>
      </c>
      <c r="Q102" s="221">
        <v>0.0036600000000000001</v>
      </c>
      <c r="R102" s="221">
        <f>Q102*H102</f>
        <v>0.25619999999999998</v>
      </c>
      <c r="S102" s="221">
        <v>0</v>
      </c>
      <c r="T102" s="222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3" t="s">
        <v>399</v>
      </c>
      <c r="AT102" s="223" t="s">
        <v>133</v>
      </c>
      <c r="AU102" s="223" t="s">
        <v>80</v>
      </c>
      <c r="AY102" s="18" t="s">
        <v>124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8" t="s">
        <v>78</v>
      </c>
      <c r="BK102" s="224">
        <f>ROUND(I102*H102,2)</f>
        <v>0</v>
      </c>
      <c r="BL102" s="18" t="s">
        <v>399</v>
      </c>
      <c r="BM102" s="223" t="s">
        <v>721</v>
      </c>
    </row>
    <row r="103" s="2" customFormat="1">
      <c r="A103" s="39"/>
      <c r="B103" s="40"/>
      <c r="C103" s="41"/>
      <c r="D103" s="278" t="s">
        <v>703</v>
      </c>
      <c r="E103" s="41"/>
      <c r="F103" s="279" t="s">
        <v>722</v>
      </c>
      <c r="G103" s="41"/>
      <c r="H103" s="41"/>
      <c r="I103" s="236"/>
      <c r="J103" s="41"/>
      <c r="K103" s="41"/>
      <c r="L103" s="45"/>
      <c r="M103" s="237"/>
      <c r="N103" s="238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703</v>
      </c>
      <c r="AU103" s="18" t="s">
        <v>80</v>
      </c>
    </row>
    <row r="104" s="13" customFormat="1">
      <c r="A104" s="13"/>
      <c r="B104" s="239"/>
      <c r="C104" s="240"/>
      <c r="D104" s="234" t="s">
        <v>217</v>
      </c>
      <c r="E104" s="241" t="s">
        <v>19</v>
      </c>
      <c r="F104" s="242" t="s">
        <v>723</v>
      </c>
      <c r="G104" s="240"/>
      <c r="H104" s="241" t="s">
        <v>19</v>
      </c>
      <c r="I104" s="243"/>
      <c r="J104" s="240"/>
      <c r="K104" s="240"/>
      <c r="L104" s="244"/>
      <c r="M104" s="245"/>
      <c r="N104" s="246"/>
      <c r="O104" s="246"/>
      <c r="P104" s="246"/>
      <c r="Q104" s="246"/>
      <c r="R104" s="246"/>
      <c r="S104" s="246"/>
      <c r="T104" s="24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8" t="s">
        <v>217</v>
      </c>
      <c r="AU104" s="248" t="s">
        <v>80</v>
      </c>
      <c r="AV104" s="13" t="s">
        <v>78</v>
      </c>
      <c r="AW104" s="13" t="s">
        <v>33</v>
      </c>
      <c r="AX104" s="13" t="s">
        <v>72</v>
      </c>
      <c r="AY104" s="248" t="s">
        <v>124</v>
      </c>
    </row>
    <row r="105" s="14" customFormat="1">
      <c r="A105" s="14"/>
      <c r="B105" s="249"/>
      <c r="C105" s="250"/>
      <c r="D105" s="234" t="s">
        <v>217</v>
      </c>
      <c r="E105" s="251" t="s">
        <v>19</v>
      </c>
      <c r="F105" s="252" t="s">
        <v>724</v>
      </c>
      <c r="G105" s="250"/>
      <c r="H105" s="253">
        <v>70</v>
      </c>
      <c r="I105" s="254"/>
      <c r="J105" s="250"/>
      <c r="K105" s="250"/>
      <c r="L105" s="255"/>
      <c r="M105" s="256"/>
      <c r="N105" s="257"/>
      <c r="O105" s="257"/>
      <c r="P105" s="257"/>
      <c r="Q105" s="257"/>
      <c r="R105" s="257"/>
      <c r="S105" s="257"/>
      <c r="T105" s="258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9" t="s">
        <v>217</v>
      </c>
      <c r="AU105" s="259" t="s">
        <v>80</v>
      </c>
      <c r="AV105" s="14" t="s">
        <v>80</v>
      </c>
      <c r="AW105" s="14" t="s">
        <v>33</v>
      </c>
      <c r="AX105" s="14" t="s">
        <v>72</v>
      </c>
      <c r="AY105" s="259" t="s">
        <v>124</v>
      </c>
    </row>
    <row r="106" s="15" customFormat="1">
      <c r="A106" s="15"/>
      <c r="B106" s="262"/>
      <c r="C106" s="263"/>
      <c r="D106" s="234" t="s">
        <v>217</v>
      </c>
      <c r="E106" s="264" t="s">
        <v>19</v>
      </c>
      <c r="F106" s="265" t="s">
        <v>251</v>
      </c>
      <c r="G106" s="263"/>
      <c r="H106" s="266">
        <v>70</v>
      </c>
      <c r="I106" s="267"/>
      <c r="J106" s="263"/>
      <c r="K106" s="263"/>
      <c r="L106" s="268"/>
      <c r="M106" s="269"/>
      <c r="N106" s="270"/>
      <c r="O106" s="270"/>
      <c r="P106" s="270"/>
      <c r="Q106" s="270"/>
      <c r="R106" s="270"/>
      <c r="S106" s="270"/>
      <c r="T106" s="271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72" t="s">
        <v>217</v>
      </c>
      <c r="AU106" s="272" t="s">
        <v>80</v>
      </c>
      <c r="AV106" s="15" t="s">
        <v>131</v>
      </c>
      <c r="AW106" s="15" t="s">
        <v>33</v>
      </c>
      <c r="AX106" s="15" t="s">
        <v>78</v>
      </c>
      <c r="AY106" s="272" t="s">
        <v>124</v>
      </c>
    </row>
    <row r="107" s="2" customFormat="1" ht="37.8" customHeight="1">
      <c r="A107" s="39"/>
      <c r="B107" s="40"/>
      <c r="C107" s="225" t="s">
        <v>150</v>
      </c>
      <c r="D107" s="225" t="s">
        <v>133</v>
      </c>
      <c r="E107" s="226" t="s">
        <v>725</v>
      </c>
      <c r="F107" s="227" t="s">
        <v>726</v>
      </c>
      <c r="G107" s="228" t="s">
        <v>128</v>
      </c>
      <c r="H107" s="229">
        <v>9</v>
      </c>
      <c r="I107" s="230"/>
      <c r="J107" s="231">
        <f>ROUND(I107*H107,2)</f>
        <v>0</v>
      </c>
      <c r="K107" s="227" t="s">
        <v>701</v>
      </c>
      <c r="L107" s="45"/>
      <c r="M107" s="232" t="s">
        <v>19</v>
      </c>
      <c r="N107" s="233" t="s">
        <v>43</v>
      </c>
      <c r="O107" s="85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3" t="s">
        <v>399</v>
      </c>
      <c r="AT107" s="223" t="s">
        <v>133</v>
      </c>
      <c r="AU107" s="223" t="s">
        <v>80</v>
      </c>
      <c r="AY107" s="18" t="s">
        <v>124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8" t="s">
        <v>78</v>
      </c>
      <c r="BK107" s="224">
        <f>ROUND(I107*H107,2)</f>
        <v>0</v>
      </c>
      <c r="BL107" s="18" t="s">
        <v>399</v>
      </c>
      <c r="BM107" s="223" t="s">
        <v>727</v>
      </c>
    </row>
    <row r="108" s="2" customFormat="1">
      <c r="A108" s="39"/>
      <c r="B108" s="40"/>
      <c r="C108" s="41"/>
      <c r="D108" s="278" t="s">
        <v>703</v>
      </c>
      <c r="E108" s="41"/>
      <c r="F108" s="279" t="s">
        <v>728</v>
      </c>
      <c r="G108" s="41"/>
      <c r="H108" s="41"/>
      <c r="I108" s="236"/>
      <c r="J108" s="41"/>
      <c r="K108" s="41"/>
      <c r="L108" s="45"/>
      <c r="M108" s="237"/>
      <c r="N108" s="238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703</v>
      </c>
      <c r="AU108" s="18" t="s">
        <v>80</v>
      </c>
    </row>
    <row r="109" s="2" customFormat="1" ht="37.8" customHeight="1">
      <c r="A109" s="39"/>
      <c r="B109" s="40"/>
      <c r="C109" s="225" t="s">
        <v>154</v>
      </c>
      <c r="D109" s="225" t="s">
        <v>133</v>
      </c>
      <c r="E109" s="226" t="s">
        <v>729</v>
      </c>
      <c r="F109" s="227" t="s">
        <v>730</v>
      </c>
      <c r="G109" s="228" t="s">
        <v>128</v>
      </c>
      <c r="H109" s="229">
        <v>9</v>
      </c>
      <c r="I109" s="230"/>
      <c r="J109" s="231">
        <f>ROUND(I109*H109,2)</f>
        <v>0</v>
      </c>
      <c r="K109" s="227" t="s">
        <v>701</v>
      </c>
      <c r="L109" s="45"/>
      <c r="M109" s="232" t="s">
        <v>19</v>
      </c>
      <c r="N109" s="233" t="s">
        <v>43</v>
      </c>
      <c r="O109" s="85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3" t="s">
        <v>399</v>
      </c>
      <c r="AT109" s="223" t="s">
        <v>133</v>
      </c>
      <c r="AU109" s="223" t="s">
        <v>80</v>
      </c>
      <c r="AY109" s="18" t="s">
        <v>124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8" t="s">
        <v>78</v>
      </c>
      <c r="BK109" s="224">
        <f>ROUND(I109*H109,2)</f>
        <v>0</v>
      </c>
      <c r="BL109" s="18" t="s">
        <v>399</v>
      </c>
      <c r="BM109" s="223" t="s">
        <v>731</v>
      </c>
    </row>
    <row r="110" s="2" customFormat="1">
      <c r="A110" s="39"/>
      <c r="B110" s="40"/>
      <c r="C110" s="41"/>
      <c r="D110" s="278" t="s">
        <v>703</v>
      </c>
      <c r="E110" s="41"/>
      <c r="F110" s="279" t="s">
        <v>732</v>
      </c>
      <c r="G110" s="41"/>
      <c r="H110" s="41"/>
      <c r="I110" s="236"/>
      <c r="J110" s="41"/>
      <c r="K110" s="41"/>
      <c r="L110" s="45"/>
      <c r="M110" s="273"/>
      <c r="N110" s="274"/>
      <c r="O110" s="275"/>
      <c r="P110" s="275"/>
      <c r="Q110" s="275"/>
      <c r="R110" s="275"/>
      <c r="S110" s="275"/>
      <c r="T110" s="27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703</v>
      </c>
      <c r="AU110" s="18" t="s">
        <v>80</v>
      </c>
    </row>
    <row r="111" s="2" customFormat="1" ht="6.96" customHeight="1">
      <c r="A111" s="39"/>
      <c r="B111" s="60"/>
      <c r="C111" s="61"/>
      <c r="D111" s="61"/>
      <c r="E111" s="61"/>
      <c r="F111" s="61"/>
      <c r="G111" s="61"/>
      <c r="H111" s="61"/>
      <c r="I111" s="61"/>
      <c r="J111" s="61"/>
      <c r="K111" s="61"/>
      <c r="L111" s="45"/>
      <c r="M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</sheetData>
  <sheetProtection sheet="1" autoFilter="0" formatColumns="0" formatRows="0" objects="1" scenarios="1" spinCount="100000" saltValue="uC5+Dttc3WX4DQgwA019N5vmXEuFQtAJBUm/vmal5MeLJkbYVeWXYt4p50kROAKStGZ2sjs2jPzfeakF3D1DoQ==" hashValue="nCGEC5yxiL+dQlNnmh/SotB2fvqADMs0uamkuuxIicGomjUw/IXm3iJAkV7shqhDUU+GxfJLgw72D5NR10sEdw==" algorithmName="SHA-512" password="CC35"/>
  <autoFilter ref="C86:K11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1" r:id="rId1" display="https://podminky.urs.cz/item/CS_URS_2023_01/460131114"/>
    <hyperlink ref="F96" r:id="rId2" display="https://podminky.urs.cz/item/CS_URS_2023_01/460391124"/>
    <hyperlink ref="F99" r:id="rId3" display="https://podminky.urs.cz/item/CS_URS_2023_01/460161183"/>
    <hyperlink ref="F101" r:id="rId4" display="https://podminky.urs.cz/item/CS_URS_2023_01/460431193"/>
    <hyperlink ref="F103" r:id="rId5" display="https://podminky.urs.cz/item/CS_URS_2023_01/460631214"/>
    <hyperlink ref="F108" r:id="rId6" display="https://podminky.urs.cz/item/CS_URS_2023_01/460632114"/>
    <hyperlink ref="F110" r:id="rId7" display="https://podminky.urs.cz/item/CS_URS_2023_01/46063221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91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SZZ Mutěnice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92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733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3. 5. 2023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tr">
        <f>IF('Rekapitulace stavby'!AN10="","",'Rekapitulace stavby'!AN10)</f>
        <v/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tr">
        <f>IF('Rekapitulace stavby'!E11="","",'Rekapitulace stavby'!E11)</f>
        <v xml:space="preserve"> </v>
      </c>
      <c r="F15" s="39"/>
      <c r="G15" s="39"/>
      <c r="H15" s="39"/>
      <c r="I15" s="143" t="s">
        <v>27</v>
      </c>
      <c r="J15" s="134" t="str">
        <f>IF('Rekapitulace stavby'!AN11="","",'Rekapitulace stavby'!AN11)</f>
        <v/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28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27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30</v>
      </c>
      <c r="E20" s="39"/>
      <c r="F20" s="39"/>
      <c r="G20" s="39"/>
      <c r="H20" s="39"/>
      <c r="I20" s="143" t="s">
        <v>26</v>
      </c>
      <c r="J20" s="134" t="s">
        <v>31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32</v>
      </c>
      <c r="F21" s="39"/>
      <c r="G21" s="39"/>
      <c r="H21" s="39"/>
      <c r="I21" s="143" t="s">
        <v>27</v>
      </c>
      <c r="J21" s="134" t="s">
        <v>19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3" t="s">
        <v>26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35</v>
      </c>
      <c r="F24" s="39"/>
      <c r="G24" s="39"/>
      <c r="H24" s="39"/>
      <c r="I24" s="143" t="s">
        <v>27</v>
      </c>
      <c r="J24" s="134" t="s">
        <v>19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36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38</v>
      </c>
      <c r="E30" s="39"/>
      <c r="F30" s="39"/>
      <c r="G30" s="39"/>
      <c r="H30" s="39"/>
      <c r="I30" s="39"/>
      <c r="J30" s="154">
        <f>ROUND(J81,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40</v>
      </c>
      <c r="G32" s="39"/>
      <c r="H32" s="39"/>
      <c r="I32" s="155" t="s">
        <v>39</v>
      </c>
      <c r="J32" s="155" t="s">
        <v>41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42</v>
      </c>
      <c r="E33" s="143" t="s">
        <v>43</v>
      </c>
      <c r="F33" s="157">
        <f>ROUND((SUM(BE81:BE98)),  2)</f>
        <v>0</v>
      </c>
      <c r="G33" s="39"/>
      <c r="H33" s="39"/>
      <c r="I33" s="158">
        <v>0.20999999999999999</v>
      </c>
      <c r="J33" s="157">
        <f>ROUND(((SUM(BE81:BE98))*I33),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44</v>
      </c>
      <c r="F34" s="157">
        <f>ROUND((SUM(BF81:BF98)),  2)</f>
        <v>0</v>
      </c>
      <c r="G34" s="39"/>
      <c r="H34" s="39"/>
      <c r="I34" s="158">
        <v>0.14999999999999999</v>
      </c>
      <c r="J34" s="157">
        <f>ROUND(((SUM(BF81:BF98))*I34),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45</v>
      </c>
      <c r="F35" s="157">
        <f>ROUND((SUM(BG81:BG98)),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46</v>
      </c>
      <c r="F36" s="157">
        <f>ROUND((SUM(BH81:BH98)),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57">
        <f>ROUND((SUM(BI81:BI98)),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48</v>
      </c>
      <c r="E39" s="161"/>
      <c r="F39" s="161"/>
      <c r="G39" s="162" t="s">
        <v>49</v>
      </c>
      <c r="H39" s="163" t="s">
        <v>50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96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Oprava SZZ Mutěnice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VON - VON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3. 5. 2023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>Signal Projekt s.r.o.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Štěpán Mikš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97</v>
      </c>
      <c r="D57" s="172"/>
      <c r="E57" s="172"/>
      <c r="F57" s="172"/>
      <c r="G57" s="172"/>
      <c r="H57" s="172"/>
      <c r="I57" s="172"/>
      <c r="J57" s="173" t="s">
        <v>98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70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99</v>
      </c>
    </row>
    <row r="60" s="9" customFormat="1" ht="24.96" customHeight="1">
      <c r="A60" s="9"/>
      <c r="B60" s="175"/>
      <c r="C60" s="176"/>
      <c r="D60" s="177" t="s">
        <v>734</v>
      </c>
      <c r="E60" s="178"/>
      <c r="F60" s="178"/>
      <c r="G60" s="178"/>
      <c r="H60" s="178"/>
      <c r="I60" s="178"/>
      <c r="J60" s="179">
        <f>J82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5"/>
      <c r="C61" s="176"/>
      <c r="D61" s="177" t="s">
        <v>735</v>
      </c>
      <c r="E61" s="178"/>
      <c r="F61" s="178"/>
      <c r="G61" s="178"/>
      <c r="H61" s="178"/>
      <c r="I61" s="178"/>
      <c r="J61" s="179">
        <f>J86</f>
        <v>0</v>
      </c>
      <c r="K61" s="176"/>
      <c r="L61" s="180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110</v>
      </c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70" t="str">
        <f>E7</f>
        <v>Oprava SZZ Mutěnice</v>
      </c>
      <c r="F71" s="33"/>
      <c r="G71" s="33"/>
      <c r="H71" s="33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92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VON - VON</v>
      </c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 xml:space="preserve"> </v>
      </c>
      <c r="G75" s="41"/>
      <c r="H75" s="41"/>
      <c r="I75" s="33" t="s">
        <v>23</v>
      </c>
      <c r="J75" s="73" t="str">
        <f>IF(J12="","",J12)</f>
        <v>3. 5. 2023</v>
      </c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 xml:space="preserve"> </v>
      </c>
      <c r="G77" s="41"/>
      <c r="H77" s="41"/>
      <c r="I77" s="33" t="s">
        <v>30</v>
      </c>
      <c r="J77" s="37" t="str">
        <f>E21</f>
        <v>Signal Projekt s.r.o.</v>
      </c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28</v>
      </c>
      <c r="D78" s="41"/>
      <c r="E78" s="41"/>
      <c r="F78" s="28" t="str">
        <f>IF(E18="","",E18)</f>
        <v>Vyplň údaj</v>
      </c>
      <c r="G78" s="41"/>
      <c r="H78" s="41"/>
      <c r="I78" s="33" t="s">
        <v>34</v>
      </c>
      <c r="J78" s="37" t="str">
        <f>E24</f>
        <v>Štěpán Mikš</v>
      </c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86"/>
      <c r="B80" s="187"/>
      <c r="C80" s="188" t="s">
        <v>111</v>
      </c>
      <c r="D80" s="189" t="s">
        <v>57</v>
      </c>
      <c r="E80" s="189" t="s">
        <v>53</v>
      </c>
      <c r="F80" s="189" t="s">
        <v>54</v>
      </c>
      <c r="G80" s="189" t="s">
        <v>112</v>
      </c>
      <c r="H80" s="189" t="s">
        <v>113</v>
      </c>
      <c r="I80" s="189" t="s">
        <v>114</v>
      </c>
      <c r="J80" s="189" t="s">
        <v>98</v>
      </c>
      <c r="K80" s="190" t="s">
        <v>115</v>
      </c>
      <c r="L80" s="191"/>
      <c r="M80" s="93" t="s">
        <v>19</v>
      </c>
      <c r="N80" s="94" t="s">
        <v>42</v>
      </c>
      <c r="O80" s="94" t="s">
        <v>116</v>
      </c>
      <c r="P80" s="94" t="s">
        <v>117</v>
      </c>
      <c r="Q80" s="94" t="s">
        <v>118</v>
      </c>
      <c r="R80" s="94" t="s">
        <v>119</v>
      </c>
      <c r="S80" s="94" t="s">
        <v>120</v>
      </c>
      <c r="T80" s="95" t="s">
        <v>121</v>
      </c>
      <c r="U80" s="186"/>
      <c r="V80" s="186"/>
      <c r="W80" s="186"/>
      <c r="X80" s="186"/>
      <c r="Y80" s="186"/>
      <c r="Z80" s="186"/>
      <c r="AA80" s="186"/>
      <c r="AB80" s="186"/>
      <c r="AC80" s="186"/>
      <c r="AD80" s="186"/>
      <c r="AE80" s="186"/>
    </row>
    <row r="81" s="2" customFormat="1" ht="22.8" customHeight="1">
      <c r="A81" s="39"/>
      <c r="B81" s="40"/>
      <c r="C81" s="100" t="s">
        <v>122</v>
      </c>
      <c r="D81" s="41"/>
      <c r="E81" s="41"/>
      <c r="F81" s="41"/>
      <c r="G81" s="41"/>
      <c r="H81" s="41"/>
      <c r="I81" s="41"/>
      <c r="J81" s="192">
        <f>BK81</f>
        <v>0</v>
      </c>
      <c r="K81" s="41"/>
      <c r="L81" s="45"/>
      <c r="M81" s="96"/>
      <c r="N81" s="193"/>
      <c r="O81" s="97"/>
      <c r="P81" s="194">
        <f>P82+P86</f>
        <v>0</v>
      </c>
      <c r="Q81" s="97"/>
      <c r="R81" s="194">
        <f>R82+R86</f>
        <v>0</v>
      </c>
      <c r="S81" s="97"/>
      <c r="T81" s="195">
        <f>T82+T86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71</v>
      </c>
      <c r="AU81" s="18" t="s">
        <v>99</v>
      </c>
      <c r="BK81" s="196">
        <f>BK82+BK86</f>
        <v>0</v>
      </c>
    </row>
    <row r="82" s="12" customFormat="1" ht="25.92" customHeight="1">
      <c r="A82" s="12"/>
      <c r="B82" s="197"/>
      <c r="C82" s="198"/>
      <c r="D82" s="199" t="s">
        <v>71</v>
      </c>
      <c r="E82" s="200" t="s">
        <v>736</v>
      </c>
      <c r="F82" s="200" t="s">
        <v>737</v>
      </c>
      <c r="G82" s="198"/>
      <c r="H82" s="198"/>
      <c r="I82" s="201"/>
      <c r="J82" s="202">
        <f>BK82</f>
        <v>0</v>
      </c>
      <c r="K82" s="198"/>
      <c r="L82" s="203"/>
      <c r="M82" s="204"/>
      <c r="N82" s="205"/>
      <c r="O82" s="205"/>
      <c r="P82" s="206">
        <f>SUM(P83:P85)</f>
        <v>0</v>
      </c>
      <c r="Q82" s="205"/>
      <c r="R82" s="206">
        <f>SUM(R83:R85)</f>
        <v>0</v>
      </c>
      <c r="S82" s="205"/>
      <c r="T82" s="207">
        <f>SUM(T83:T85)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8" t="s">
        <v>131</v>
      </c>
      <c r="AT82" s="209" t="s">
        <v>71</v>
      </c>
      <c r="AU82" s="209" t="s">
        <v>72</v>
      </c>
      <c r="AY82" s="208" t="s">
        <v>124</v>
      </c>
      <c r="BK82" s="210">
        <f>SUM(BK83:BK85)</f>
        <v>0</v>
      </c>
    </row>
    <row r="83" s="2" customFormat="1" ht="114.9" customHeight="1">
      <c r="A83" s="39"/>
      <c r="B83" s="40"/>
      <c r="C83" s="225" t="s">
        <v>78</v>
      </c>
      <c r="D83" s="225" t="s">
        <v>133</v>
      </c>
      <c r="E83" s="226" t="s">
        <v>738</v>
      </c>
      <c r="F83" s="227" t="s">
        <v>739</v>
      </c>
      <c r="G83" s="228" t="s">
        <v>740</v>
      </c>
      <c r="H83" s="229">
        <v>5</v>
      </c>
      <c r="I83" s="230"/>
      <c r="J83" s="231">
        <f>ROUND(I83*H83,2)</f>
        <v>0</v>
      </c>
      <c r="K83" s="227" t="s">
        <v>129</v>
      </c>
      <c r="L83" s="45"/>
      <c r="M83" s="232" t="s">
        <v>19</v>
      </c>
      <c r="N83" s="233" t="s">
        <v>43</v>
      </c>
      <c r="O83" s="85"/>
      <c r="P83" s="221">
        <f>O83*H83</f>
        <v>0</v>
      </c>
      <c r="Q83" s="221">
        <v>0</v>
      </c>
      <c r="R83" s="221">
        <f>Q83*H83</f>
        <v>0</v>
      </c>
      <c r="S83" s="221">
        <v>0</v>
      </c>
      <c r="T83" s="222">
        <f>S83*H83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R83" s="223" t="s">
        <v>586</v>
      </c>
      <c r="AT83" s="223" t="s">
        <v>133</v>
      </c>
      <c r="AU83" s="223" t="s">
        <v>78</v>
      </c>
      <c r="AY83" s="18" t="s">
        <v>124</v>
      </c>
      <c r="BE83" s="224">
        <f>IF(N83="základní",J83,0)</f>
        <v>0</v>
      </c>
      <c r="BF83" s="224">
        <f>IF(N83="snížená",J83,0)</f>
        <v>0</v>
      </c>
      <c r="BG83" s="224">
        <f>IF(N83="zákl. přenesená",J83,0)</f>
        <v>0</v>
      </c>
      <c r="BH83" s="224">
        <f>IF(N83="sníž. přenesená",J83,0)</f>
        <v>0</v>
      </c>
      <c r="BI83" s="224">
        <f>IF(N83="nulová",J83,0)</f>
        <v>0</v>
      </c>
      <c r="BJ83" s="18" t="s">
        <v>78</v>
      </c>
      <c r="BK83" s="224">
        <f>ROUND(I83*H83,2)</f>
        <v>0</v>
      </c>
      <c r="BL83" s="18" t="s">
        <v>586</v>
      </c>
      <c r="BM83" s="223" t="s">
        <v>741</v>
      </c>
    </row>
    <row r="84" s="2" customFormat="1" ht="90" customHeight="1">
      <c r="A84" s="39"/>
      <c r="B84" s="40"/>
      <c r="C84" s="225" t="s">
        <v>80</v>
      </c>
      <c r="D84" s="225" t="s">
        <v>133</v>
      </c>
      <c r="E84" s="226" t="s">
        <v>742</v>
      </c>
      <c r="F84" s="227" t="s">
        <v>743</v>
      </c>
      <c r="G84" s="228" t="s">
        <v>740</v>
      </c>
      <c r="H84" s="229">
        <v>5</v>
      </c>
      <c r="I84" s="230"/>
      <c r="J84" s="231">
        <f>ROUND(I84*H84,2)</f>
        <v>0</v>
      </c>
      <c r="K84" s="227" t="s">
        <v>141</v>
      </c>
      <c r="L84" s="45"/>
      <c r="M84" s="232" t="s">
        <v>19</v>
      </c>
      <c r="N84" s="233" t="s">
        <v>43</v>
      </c>
      <c r="O84" s="85"/>
      <c r="P84" s="221">
        <f>O84*H84</f>
        <v>0</v>
      </c>
      <c r="Q84" s="221">
        <v>0</v>
      </c>
      <c r="R84" s="221">
        <f>Q84*H84</f>
        <v>0</v>
      </c>
      <c r="S84" s="221">
        <v>0</v>
      </c>
      <c r="T84" s="222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23" t="s">
        <v>586</v>
      </c>
      <c r="AT84" s="223" t="s">
        <v>133</v>
      </c>
      <c r="AU84" s="223" t="s">
        <v>78</v>
      </c>
      <c r="AY84" s="18" t="s">
        <v>124</v>
      </c>
      <c r="BE84" s="224">
        <f>IF(N84="základní",J84,0)</f>
        <v>0</v>
      </c>
      <c r="BF84" s="224">
        <f>IF(N84="snížená",J84,0)</f>
        <v>0</v>
      </c>
      <c r="BG84" s="224">
        <f>IF(N84="zákl. přenesená",J84,0)</f>
        <v>0</v>
      </c>
      <c r="BH84" s="224">
        <f>IF(N84="sníž. přenesená",J84,0)</f>
        <v>0</v>
      </c>
      <c r="BI84" s="224">
        <f>IF(N84="nulová",J84,0)</f>
        <v>0</v>
      </c>
      <c r="BJ84" s="18" t="s">
        <v>78</v>
      </c>
      <c r="BK84" s="224">
        <f>ROUND(I84*H84,2)</f>
        <v>0</v>
      </c>
      <c r="BL84" s="18" t="s">
        <v>586</v>
      </c>
      <c r="BM84" s="223" t="s">
        <v>744</v>
      </c>
    </row>
    <row r="85" s="2" customFormat="1" ht="44.25" customHeight="1">
      <c r="A85" s="39"/>
      <c r="B85" s="40"/>
      <c r="C85" s="225" t="s">
        <v>137</v>
      </c>
      <c r="D85" s="225" t="s">
        <v>133</v>
      </c>
      <c r="E85" s="226" t="s">
        <v>745</v>
      </c>
      <c r="F85" s="227" t="s">
        <v>746</v>
      </c>
      <c r="G85" s="228" t="s">
        <v>740</v>
      </c>
      <c r="H85" s="229">
        <v>5</v>
      </c>
      <c r="I85" s="230"/>
      <c r="J85" s="231">
        <f>ROUND(I85*H85,2)</f>
        <v>0</v>
      </c>
      <c r="K85" s="227" t="s">
        <v>129</v>
      </c>
      <c r="L85" s="45"/>
      <c r="M85" s="232" t="s">
        <v>19</v>
      </c>
      <c r="N85" s="233" t="s">
        <v>43</v>
      </c>
      <c r="O85" s="85"/>
      <c r="P85" s="221">
        <f>O85*H85</f>
        <v>0</v>
      </c>
      <c r="Q85" s="221">
        <v>0</v>
      </c>
      <c r="R85" s="221">
        <f>Q85*H85</f>
        <v>0</v>
      </c>
      <c r="S85" s="221">
        <v>0</v>
      </c>
      <c r="T85" s="222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23" t="s">
        <v>586</v>
      </c>
      <c r="AT85" s="223" t="s">
        <v>133</v>
      </c>
      <c r="AU85" s="223" t="s">
        <v>78</v>
      </c>
      <c r="AY85" s="18" t="s">
        <v>124</v>
      </c>
      <c r="BE85" s="224">
        <f>IF(N85="základní",J85,0)</f>
        <v>0</v>
      </c>
      <c r="BF85" s="224">
        <f>IF(N85="snížená",J85,0)</f>
        <v>0</v>
      </c>
      <c r="BG85" s="224">
        <f>IF(N85="zákl. přenesená",J85,0)</f>
        <v>0</v>
      </c>
      <c r="BH85" s="224">
        <f>IF(N85="sníž. přenesená",J85,0)</f>
        <v>0</v>
      </c>
      <c r="BI85" s="224">
        <f>IF(N85="nulová",J85,0)</f>
        <v>0</v>
      </c>
      <c r="BJ85" s="18" t="s">
        <v>78</v>
      </c>
      <c r="BK85" s="224">
        <f>ROUND(I85*H85,2)</f>
        <v>0</v>
      </c>
      <c r="BL85" s="18" t="s">
        <v>586</v>
      </c>
      <c r="BM85" s="223" t="s">
        <v>747</v>
      </c>
    </row>
    <row r="86" s="12" customFormat="1" ht="25.92" customHeight="1">
      <c r="A86" s="12"/>
      <c r="B86" s="197"/>
      <c r="C86" s="198"/>
      <c r="D86" s="199" t="s">
        <v>71</v>
      </c>
      <c r="E86" s="200" t="s">
        <v>748</v>
      </c>
      <c r="F86" s="200" t="s">
        <v>749</v>
      </c>
      <c r="G86" s="198"/>
      <c r="H86" s="198"/>
      <c r="I86" s="201"/>
      <c r="J86" s="202">
        <f>BK86</f>
        <v>0</v>
      </c>
      <c r="K86" s="198"/>
      <c r="L86" s="203"/>
      <c r="M86" s="204"/>
      <c r="N86" s="205"/>
      <c r="O86" s="205"/>
      <c r="P86" s="206">
        <f>SUM(P87:P98)</f>
        <v>0</v>
      </c>
      <c r="Q86" s="205"/>
      <c r="R86" s="206">
        <f>SUM(R87:R98)</f>
        <v>0</v>
      </c>
      <c r="S86" s="205"/>
      <c r="T86" s="207">
        <f>SUM(T87:T98)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8" t="s">
        <v>146</v>
      </c>
      <c r="AT86" s="209" t="s">
        <v>71</v>
      </c>
      <c r="AU86" s="209" t="s">
        <v>72</v>
      </c>
      <c r="AY86" s="208" t="s">
        <v>124</v>
      </c>
      <c r="BK86" s="210">
        <f>SUM(BK87:BK98)</f>
        <v>0</v>
      </c>
    </row>
    <row r="87" s="2" customFormat="1" ht="24.15" customHeight="1">
      <c r="A87" s="39"/>
      <c r="B87" s="40"/>
      <c r="C87" s="225" t="s">
        <v>131</v>
      </c>
      <c r="D87" s="225" t="s">
        <v>133</v>
      </c>
      <c r="E87" s="226" t="s">
        <v>750</v>
      </c>
      <c r="F87" s="227" t="s">
        <v>751</v>
      </c>
      <c r="G87" s="228" t="s">
        <v>752</v>
      </c>
      <c r="H87" s="280"/>
      <c r="I87" s="230"/>
      <c r="J87" s="231">
        <f>ROUND(I87*H87,2)</f>
        <v>0</v>
      </c>
      <c r="K87" s="227" t="s">
        <v>129</v>
      </c>
      <c r="L87" s="45"/>
      <c r="M87" s="232" t="s">
        <v>19</v>
      </c>
      <c r="N87" s="233" t="s">
        <v>43</v>
      </c>
      <c r="O87" s="85"/>
      <c r="P87" s="221">
        <f>O87*H87</f>
        <v>0</v>
      </c>
      <c r="Q87" s="221">
        <v>0</v>
      </c>
      <c r="R87" s="221">
        <f>Q87*H87</f>
        <v>0</v>
      </c>
      <c r="S87" s="221">
        <v>0</v>
      </c>
      <c r="T87" s="222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23" t="s">
        <v>753</v>
      </c>
      <c r="AT87" s="223" t="s">
        <v>133</v>
      </c>
      <c r="AU87" s="223" t="s">
        <v>78</v>
      </c>
      <c r="AY87" s="18" t="s">
        <v>124</v>
      </c>
      <c r="BE87" s="224">
        <f>IF(N87="základní",J87,0)</f>
        <v>0</v>
      </c>
      <c r="BF87" s="224">
        <f>IF(N87="snížená",J87,0)</f>
        <v>0</v>
      </c>
      <c r="BG87" s="224">
        <f>IF(N87="zákl. přenesená",J87,0)</f>
        <v>0</v>
      </c>
      <c r="BH87" s="224">
        <f>IF(N87="sníž. přenesená",J87,0)</f>
        <v>0</v>
      </c>
      <c r="BI87" s="224">
        <f>IF(N87="nulová",J87,0)</f>
        <v>0</v>
      </c>
      <c r="BJ87" s="18" t="s">
        <v>78</v>
      </c>
      <c r="BK87" s="224">
        <f>ROUND(I87*H87,2)</f>
        <v>0</v>
      </c>
      <c r="BL87" s="18" t="s">
        <v>753</v>
      </c>
      <c r="BM87" s="223" t="s">
        <v>754</v>
      </c>
    </row>
    <row r="88" s="2" customFormat="1" ht="78" customHeight="1">
      <c r="A88" s="39"/>
      <c r="B88" s="40"/>
      <c r="C88" s="225" t="s">
        <v>146</v>
      </c>
      <c r="D88" s="225" t="s">
        <v>133</v>
      </c>
      <c r="E88" s="226" t="s">
        <v>755</v>
      </c>
      <c r="F88" s="227" t="s">
        <v>756</v>
      </c>
      <c r="G88" s="228" t="s">
        <v>752</v>
      </c>
      <c r="H88" s="280"/>
      <c r="I88" s="230"/>
      <c r="J88" s="231">
        <f>ROUND(I88*H88,2)</f>
        <v>0</v>
      </c>
      <c r="K88" s="227" t="s">
        <v>129</v>
      </c>
      <c r="L88" s="45"/>
      <c r="M88" s="232" t="s">
        <v>19</v>
      </c>
      <c r="N88" s="233" t="s">
        <v>43</v>
      </c>
      <c r="O88" s="85"/>
      <c r="P88" s="221">
        <f>O88*H88</f>
        <v>0</v>
      </c>
      <c r="Q88" s="221">
        <v>0</v>
      </c>
      <c r="R88" s="221">
        <f>Q88*H88</f>
        <v>0</v>
      </c>
      <c r="S88" s="221">
        <v>0</v>
      </c>
      <c r="T88" s="222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23" t="s">
        <v>753</v>
      </c>
      <c r="AT88" s="223" t="s">
        <v>133</v>
      </c>
      <c r="AU88" s="223" t="s">
        <v>78</v>
      </c>
      <c r="AY88" s="18" t="s">
        <v>124</v>
      </c>
      <c r="BE88" s="224">
        <f>IF(N88="základní",J88,0)</f>
        <v>0</v>
      </c>
      <c r="BF88" s="224">
        <f>IF(N88="snížená",J88,0)</f>
        <v>0</v>
      </c>
      <c r="BG88" s="224">
        <f>IF(N88="zákl. přenesená",J88,0)</f>
        <v>0</v>
      </c>
      <c r="BH88" s="224">
        <f>IF(N88="sníž. přenesená",J88,0)</f>
        <v>0</v>
      </c>
      <c r="BI88" s="224">
        <f>IF(N88="nulová",J88,0)</f>
        <v>0</v>
      </c>
      <c r="BJ88" s="18" t="s">
        <v>78</v>
      </c>
      <c r="BK88" s="224">
        <f>ROUND(I88*H88,2)</f>
        <v>0</v>
      </c>
      <c r="BL88" s="18" t="s">
        <v>753</v>
      </c>
      <c r="BM88" s="223" t="s">
        <v>757</v>
      </c>
    </row>
    <row r="89" s="2" customFormat="1">
      <c r="A89" s="39"/>
      <c r="B89" s="40"/>
      <c r="C89" s="41"/>
      <c r="D89" s="234" t="s">
        <v>161</v>
      </c>
      <c r="E89" s="41"/>
      <c r="F89" s="235" t="s">
        <v>758</v>
      </c>
      <c r="G89" s="41"/>
      <c r="H89" s="41"/>
      <c r="I89" s="236"/>
      <c r="J89" s="41"/>
      <c r="K89" s="41"/>
      <c r="L89" s="45"/>
      <c r="M89" s="237"/>
      <c r="N89" s="238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161</v>
      </c>
      <c r="AU89" s="18" t="s">
        <v>78</v>
      </c>
    </row>
    <row r="90" s="2" customFormat="1" ht="21.75" customHeight="1">
      <c r="A90" s="39"/>
      <c r="B90" s="40"/>
      <c r="C90" s="225" t="s">
        <v>150</v>
      </c>
      <c r="D90" s="225" t="s">
        <v>133</v>
      </c>
      <c r="E90" s="226" t="s">
        <v>759</v>
      </c>
      <c r="F90" s="227" t="s">
        <v>760</v>
      </c>
      <c r="G90" s="228" t="s">
        <v>752</v>
      </c>
      <c r="H90" s="280"/>
      <c r="I90" s="230"/>
      <c r="J90" s="231">
        <f>ROUND(I90*H90,2)</f>
        <v>0</v>
      </c>
      <c r="K90" s="227" t="s">
        <v>141</v>
      </c>
      <c r="L90" s="45"/>
      <c r="M90" s="232" t="s">
        <v>19</v>
      </c>
      <c r="N90" s="233" t="s">
        <v>43</v>
      </c>
      <c r="O90" s="85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3" t="s">
        <v>753</v>
      </c>
      <c r="AT90" s="223" t="s">
        <v>133</v>
      </c>
      <c r="AU90" s="223" t="s">
        <v>78</v>
      </c>
      <c r="AY90" s="18" t="s">
        <v>124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8" t="s">
        <v>78</v>
      </c>
      <c r="BK90" s="224">
        <f>ROUND(I90*H90,2)</f>
        <v>0</v>
      </c>
      <c r="BL90" s="18" t="s">
        <v>753</v>
      </c>
      <c r="BM90" s="223" t="s">
        <v>761</v>
      </c>
    </row>
    <row r="91" s="2" customFormat="1">
      <c r="A91" s="39"/>
      <c r="B91" s="40"/>
      <c r="C91" s="41"/>
      <c r="D91" s="234" t="s">
        <v>161</v>
      </c>
      <c r="E91" s="41"/>
      <c r="F91" s="235" t="s">
        <v>762</v>
      </c>
      <c r="G91" s="41"/>
      <c r="H91" s="41"/>
      <c r="I91" s="236"/>
      <c r="J91" s="41"/>
      <c r="K91" s="41"/>
      <c r="L91" s="45"/>
      <c r="M91" s="237"/>
      <c r="N91" s="238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161</v>
      </c>
      <c r="AU91" s="18" t="s">
        <v>78</v>
      </c>
    </row>
    <row r="92" s="2" customFormat="1" ht="90" customHeight="1">
      <c r="A92" s="39"/>
      <c r="B92" s="40"/>
      <c r="C92" s="225" t="s">
        <v>154</v>
      </c>
      <c r="D92" s="225" t="s">
        <v>133</v>
      </c>
      <c r="E92" s="226" t="s">
        <v>763</v>
      </c>
      <c r="F92" s="227" t="s">
        <v>764</v>
      </c>
      <c r="G92" s="228" t="s">
        <v>752</v>
      </c>
      <c r="H92" s="280"/>
      <c r="I92" s="230"/>
      <c r="J92" s="231">
        <f>ROUND(I92*H92,2)</f>
        <v>0</v>
      </c>
      <c r="K92" s="227" t="s">
        <v>129</v>
      </c>
      <c r="L92" s="45"/>
      <c r="M92" s="232" t="s">
        <v>19</v>
      </c>
      <c r="N92" s="233" t="s">
        <v>43</v>
      </c>
      <c r="O92" s="85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3" t="s">
        <v>753</v>
      </c>
      <c r="AT92" s="223" t="s">
        <v>133</v>
      </c>
      <c r="AU92" s="223" t="s">
        <v>78</v>
      </c>
      <c r="AY92" s="18" t="s">
        <v>124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8" t="s">
        <v>78</v>
      </c>
      <c r="BK92" s="224">
        <f>ROUND(I92*H92,2)</f>
        <v>0</v>
      </c>
      <c r="BL92" s="18" t="s">
        <v>753</v>
      </c>
      <c r="BM92" s="223" t="s">
        <v>765</v>
      </c>
    </row>
    <row r="93" s="2" customFormat="1">
      <c r="A93" s="39"/>
      <c r="B93" s="40"/>
      <c r="C93" s="41"/>
      <c r="D93" s="234" t="s">
        <v>161</v>
      </c>
      <c r="E93" s="41"/>
      <c r="F93" s="235" t="s">
        <v>766</v>
      </c>
      <c r="G93" s="41"/>
      <c r="H93" s="41"/>
      <c r="I93" s="236"/>
      <c r="J93" s="41"/>
      <c r="K93" s="41"/>
      <c r="L93" s="45"/>
      <c r="M93" s="237"/>
      <c r="N93" s="238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161</v>
      </c>
      <c r="AU93" s="18" t="s">
        <v>78</v>
      </c>
    </row>
    <row r="94" s="2" customFormat="1" ht="16.5" customHeight="1">
      <c r="A94" s="39"/>
      <c r="B94" s="40"/>
      <c r="C94" s="225" t="s">
        <v>130</v>
      </c>
      <c r="D94" s="225" t="s">
        <v>133</v>
      </c>
      <c r="E94" s="226" t="s">
        <v>767</v>
      </c>
      <c r="F94" s="227" t="s">
        <v>768</v>
      </c>
      <c r="G94" s="228" t="s">
        <v>752</v>
      </c>
      <c r="H94" s="280"/>
      <c r="I94" s="230"/>
      <c r="J94" s="231">
        <f>ROUND(I94*H94,2)</f>
        <v>0</v>
      </c>
      <c r="K94" s="227" t="s">
        <v>141</v>
      </c>
      <c r="L94" s="45"/>
      <c r="M94" s="232" t="s">
        <v>19</v>
      </c>
      <c r="N94" s="233" t="s">
        <v>43</v>
      </c>
      <c r="O94" s="85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3" t="s">
        <v>753</v>
      </c>
      <c r="AT94" s="223" t="s">
        <v>133</v>
      </c>
      <c r="AU94" s="223" t="s">
        <v>78</v>
      </c>
      <c r="AY94" s="18" t="s">
        <v>124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8" t="s">
        <v>78</v>
      </c>
      <c r="BK94" s="224">
        <f>ROUND(I94*H94,2)</f>
        <v>0</v>
      </c>
      <c r="BL94" s="18" t="s">
        <v>753</v>
      </c>
      <c r="BM94" s="223" t="s">
        <v>769</v>
      </c>
    </row>
    <row r="95" s="2" customFormat="1" ht="16.5" customHeight="1">
      <c r="A95" s="39"/>
      <c r="B95" s="40"/>
      <c r="C95" s="225" t="s">
        <v>163</v>
      </c>
      <c r="D95" s="225" t="s">
        <v>133</v>
      </c>
      <c r="E95" s="226" t="s">
        <v>770</v>
      </c>
      <c r="F95" s="227" t="s">
        <v>771</v>
      </c>
      <c r="G95" s="228" t="s">
        <v>128</v>
      </c>
      <c r="H95" s="229">
        <v>1</v>
      </c>
      <c r="I95" s="230"/>
      <c r="J95" s="231">
        <f>ROUND(I95*H95,2)</f>
        <v>0</v>
      </c>
      <c r="K95" s="227" t="s">
        <v>19</v>
      </c>
      <c r="L95" s="45"/>
      <c r="M95" s="232" t="s">
        <v>19</v>
      </c>
      <c r="N95" s="233" t="s">
        <v>43</v>
      </c>
      <c r="O95" s="85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3" t="s">
        <v>753</v>
      </c>
      <c r="AT95" s="223" t="s">
        <v>133</v>
      </c>
      <c r="AU95" s="223" t="s">
        <v>78</v>
      </c>
      <c r="AY95" s="18" t="s">
        <v>124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8" t="s">
        <v>78</v>
      </c>
      <c r="BK95" s="224">
        <f>ROUND(I95*H95,2)</f>
        <v>0</v>
      </c>
      <c r="BL95" s="18" t="s">
        <v>753</v>
      </c>
      <c r="BM95" s="223" t="s">
        <v>772</v>
      </c>
    </row>
    <row r="96" s="2" customFormat="1">
      <c r="A96" s="39"/>
      <c r="B96" s="40"/>
      <c r="C96" s="41"/>
      <c r="D96" s="234" t="s">
        <v>161</v>
      </c>
      <c r="E96" s="41"/>
      <c r="F96" s="235" t="s">
        <v>773</v>
      </c>
      <c r="G96" s="41"/>
      <c r="H96" s="41"/>
      <c r="I96" s="236"/>
      <c r="J96" s="41"/>
      <c r="K96" s="41"/>
      <c r="L96" s="45"/>
      <c r="M96" s="237"/>
      <c r="N96" s="238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161</v>
      </c>
      <c r="AU96" s="18" t="s">
        <v>78</v>
      </c>
    </row>
    <row r="97" s="2" customFormat="1" ht="16.5" customHeight="1">
      <c r="A97" s="39"/>
      <c r="B97" s="40"/>
      <c r="C97" s="225" t="s">
        <v>167</v>
      </c>
      <c r="D97" s="225" t="s">
        <v>133</v>
      </c>
      <c r="E97" s="226" t="s">
        <v>774</v>
      </c>
      <c r="F97" s="227" t="s">
        <v>771</v>
      </c>
      <c r="G97" s="228" t="s">
        <v>128</v>
      </c>
      <c r="H97" s="229">
        <v>1</v>
      </c>
      <c r="I97" s="230"/>
      <c r="J97" s="231">
        <f>ROUND(I97*H97,2)</f>
        <v>0</v>
      </c>
      <c r="K97" s="227" t="s">
        <v>19</v>
      </c>
      <c r="L97" s="45"/>
      <c r="M97" s="232" t="s">
        <v>19</v>
      </c>
      <c r="N97" s="233" t="s">
        <v>43</v>
      </c>
      <c r="O97" s="85"/>
      <c r="P97" s="221">
        <f>O97*H97</f>
        <v>0</v>
      </c>
      <c r="Q97" s="221">
        <v>0</v>
      </c>
      <c r="R97" s="221">
        <f>Q97*H97</f>
        <v>0</v>
      </c>
      <c r="S97" s="221">
        <v>0</v>
      </c>
      <c r="T97" s="222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3" t="s">
        <v>753</v>
      </c>
      <c r="AT97" s="223" t="s">
        <v>133</v>
      </c>
      <c r="AU97" s="223" t="s">
        <v>78</v>
      </c>
      <c r="AY97" s="18" t="s">
        <v>124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8" t="s">
        <v>78</v>
      </c>
      <c r="BK97" s="224">
        <f>ROUND(I97*H97,2)</f>
        <v>0</v>
      </c>
      <c r="BL97" s="18" t="s">
        <v>753</v>
      </c>
      <c r="BM97" s="223" t="s">
        <v>775</v>
      </c>
    </row>
    <row r="98" s="2" customFormat="1">
      <c r="A98" s="39"/>
      <c r="B98" s="40"/>
      <c r="C98" s="41"/>
      <c r="D98" s="234" t="s">
        <v>161</v>
      </c>
      <c r="E98" s="41"/>
      <c r="F98" s="235" t="s">
        <v>776</v>
      </c>
      <c r="G98" s="41"/>
      <c r="H98" s="41"/>
      <c r="I98" s="236"/>
      <c r="J98" s="41"/>
      <c r="K98" s="41"/>
      <c r="L98" s="45"/>
      <c r="M98" s="273"/>
      <c r="N98" s="274"/>
      <c r="O98" s="275"/>
      <c r="P98" s="275"/>
      <c r="Q98" s="275"/>
      <c r="R98" s="275"/>
      <c r="S98" s="275"/>
      <c r="T98" s="27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161</v>
      </c>
      <c r="AU98" s="18" t="s">
        <v>78</v>
      </c>
    </row>
    <row r="99" s="2" customFormat="1" ht="6.96" customHeight="1">
      <c r="A99" s="39"/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45"/>
      <c r="M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</sheetData>
  <sheetProtection sheet="1" autoFilter="0" formatColumns="0" formatRows="0" objects="1" scenarios="1" spinCount="100000" saltValue="1a5v/MeUh1MFt4/M3+315jmYnD0yL6AJ3SfkDJe+V85gYB0zD21Ml6Iamq87mgou63Er5oj278aMPZQZpBHNHg==" hashValue="6MR7CXrwionUTwt7ogddhY8bw2OB/8Od97XOoEjLxEsBF8iQwCy3cfKD8zaDkG89QlUFdb2pksuxxHsykIZi1w==" algorithmName="SHA-512" password="CC35"/>
  <autoFilter ref="C80:K98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9"/>
      <c r="C3" s="140"/>
      <c r="D3" s="140"/>
      <c r="E3" s="140"/>
      <c r="F3" s="140"/>
      <c r="G3" s="140"/>
      <c r="H3" s="21"/>
    </row>
    <row r="4" s="1" customFormat="1" ht="24.96" customHeight="1">
      <c r="B4" s="21"/>
      <c r="C4" s="141" t="s">
        <v>777</v>
      </c>
      <c r="H4" s="21"/>
    </row>
    <row r="5" s="1" customFormat="1" ht="12" customHeight="1">
      <c r="B5" s="21"/>
      <c r="C5" s="281" t="s">
        <v>13</v>
      </c>
      <c r="D5" s="150" t="s">
        <v>14</v>
      </c>
      <c r="E5" s="1"/>
      <c r="F5" s="1"/>
      <c r="H5" s="21"/>
    </row>
    <row r="6" s="1" customFormat="1" ht="36.96" customHeight="1">
      <c r="B6" s="21"/>
      <c r="C6" s="282" t="s">
        <v>16</v>
      </c>
      <c r="D6" s="283" t="s">
        <v>17</v>
      </c>
      <c r="E6" s="1"/>
      <c r="F6" s="1"/>
      <c r="H6" s="21"/>
    </row>
    <row r="7" s="1" customFormat="1" ht="16.5" customHeight="1">
      <c r="B7" s="21"/>
      <c r="C7" s="143" t="s">
        <v>23</v>
      </c>
      <c r="D7" s="147" t="str">
        <f>'Rekapitulace stavby'!AN8</f>
        <v>3. 5. 2023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86"/>
      <c r="B9" s="284"/>
      <c r="C9" s="285" t="s">
        <v>53</v>
      </c>
      <c r="D9" s="286" t="s">
        <v>54</v>
      </c>
      <c r="E9" s="286" t="s">
        <v>112</v>
      </c>
      <c r="F9" s="287" t="s">
        <v>778</v>
      </c>
      <c r="G9" s="186"/>
      <c r="H9" s="284"/>
    </row>
    <row r="10" s="2" customFormat="1" ht="26.4" customHeight="1">
      <c r="A10" s="39"/>
      <c r="B10" s="45"/>
      <c r="C10" s="288" t="s">
        <v>779</v>
      </c>
      <c r="D10" s="288" t="s">
        <v>87</v>
      </c>
      <c r="E10" s="39"/>
      <c r="F10" s="39"/>
      <c r="G10" s="39"/>
      <c r="H10" s="45"/>
    </row>
    <row r="11" s="2" customFormat="1" ht="16.8" customHeight="1">
      <c r="A11" s="39"/>
      <c r="B11" s="45"/>
      <c r="C11" s="289" t="s">
        <v>689</v>
      </c>
      <c r="D11" s="290" t="s">
        <v>690</v>
      </c>
      <c r="E11" s="291" t="s">
        <v>691</v>
      </c>
      <c r="F11" s="292">
        <v>0.13500000000000001</v>
      </c>
      <c r="G11" s="39"/>
      <c r="H11" s="45"/>
    </row>
    <row r="12" s="2" customFormat="1" ht="16.8" customHeight="1">
      <c r="A12" s="39"/>
      <c r="B12" s="45"/>
      <c r="C12" s="293" t="s">
        <v>19</v>
      </c>
      <c r="D12" s="293" t="s">
        <v>705</v>
      </c>
      <c r="E12" s="18" t="s">
        <v>19</v>
      </c>
      <c r="F12" s="294">
        <v>0</v>
      </c>
      <c r="G12" s="39"/>
      <c r="H12" s="45"/>
    </row>
    <row r="13" s="2" customFormat="1" ht="16.8" customHeight="1">
      <c r="A13" s="39"/>
      <c r="B13" s="45"/>
      <c r="C13" s="293" t="s">
        <v>19</v>
      </c>
      <c r="D13" s="293" t="s">
        <v>706</v>
      </c>
      <c r="E13" s="18" t="s">
        <v>19</v>
      </c>
      <c r="F13" s="294">
        <v>0.13500000000000001</v>
      </c>
      <c r="G13" s="39"/>
      <c r="H13" s="45"/>
    </row>
    <row r="14" s="2" customFormat="1" ht="16.8" customHeight="1">
      <c r="A14" s="39"/>
      <c r="B14" s="45"/>
      <c r="C14" s="293" t="s">
        <v>689</v>
      </c>
      <c r="D14" s="293" t="s">
        <v>251</v>
      </c>
      <c r="E14" s="18" t="s">
        <v>19</v>
      </c>
      <c r="F14" s="294">
        <v>0.13500000000000001</v>
      </c>
      <c r="G14" s="39"/>
      <c r="H14" s="45"/>
    </row>
    <row r="15" s="2" customFormat="1" ht="16.8" customHeight="1">
      <c r="A15" s="39"/>
      <c r="B15" s="45"/>
      <c r="C15" s="295" t="s">
        <v>780</v>
      </c>
      <c r="D15" s="39"/>
      <c r="E15" s="39"/>
      <c r="F15" s="39"/>
      <c r="G15" s="39"/>
      <c r="H15" s="45"/>
    </row>
    <row r="16" s="2" customFormat="1" ht="16.8" customHeight="1">
      <c r="A16" s="39"/>
      <c r="B16" s="45"/>
      <c r="C16" s="293" t="s">
        <v>699</v>
      </c>
      <c r="D16" s="293" t="s">
        <v>781</v>
      </c>
      <c r="E16" s="18" t="s">
        <v>691</v>
      </c>
      <c r="F16" s="294">
        <v>0.13500000000000001</v>
      </c>
      <c r="G16" s="39"/>
      <c r="H16" s="45"/>
    </row>
    <row r="17" s="2" customFormat="1" ht="16.8" customHeight="1">
      <c r="A17" s="39"/>
      <c r="B17" s="45"/>
      <c r="C17" s="293" t="s">
        <v>707</v>
      </c>
      <c r="D17" s="293" t="s">
        <v>782</v>
      </c>
      <c r="E17" s="18" t="s">
        <v>691</v>
      </c>
      <c r="F17" s="294">
        <v>0.13500000000000001</v>
      </c>
      <c r="G17" s="39"/>
      <c r="H17" s="45"/>
    </row>
    <row r="18" s="2" customFormat="1" ht="7.44" customHeight="1">
      <c r="A18" s="39"/>
      <c r="B18" s="166"/>
      <c r="C18" s="167"/>
      <c r="D18" s="167"/>
      <c r="E18" s="167"/>
      <c r="F18" s="167"/>
      <c r="G18" s="167"/>
      <c r="H18" s="45"/>
    </row>
    <row r="19" s="2" customFormat="1">
      <c r="A19" s="39"/>
      <c r="B19" s="39"/>
      <c r="C19" s="39"/>
      <c r="D19" s="39"/>
      <c r="E19" s="39"/>
      <c r="F19" s="39"/>
      <c r="G19" s="39"/>
      <c r="H19" s="39"/>
    </row>
  </sheetData>
  <sheetProtection sheet="1" formatColumns="0" formatRows="0" objects="1" scenarios="1" spinCount="100000" saltValue="Nw2TGaB+lPMnM9CzXzF/0ts9UhR1LkLl8XeiAuMEYDvUqqp4sKImrOuk7OVfRR0CEthIIZTkw/c5wetdyCaHKw==" hashValue="6qMhXRXAMNq0T/KSP2FGE4CGIDCghnjTQxlRhYoXLGy3yOXnU+xcmlKt6IRAa5iKdEoLT1ncsl77i8LO6nHOBQ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6" customWidth="1"/>
    <col min="2" max="2" width="1.667969" style="296" customWidth="1"/>
    <col min="3" max="4" width="5" style="296" customWidth="1"/>
    <col min="5" max="5" width="11.66016" style="296" customWidth="1"/>
    <col min="6" max="6" width="9.160156" style="296" customWidth="1"/>
    <col min="7" max="7" width="5" style="296" customWidth="1"/>
    <col min="8" max="8" width="77.83203" style="296" customWidth="1"/>
    <col min="9" max="10" width="20" style="296" customWidth="1"/>
    <col min="11" max="11" width="1.667969" style="296" customWidth="1"/>
  </cols>
  <sheetData>
    <row r="1" s="1" customFormat="1" ht="37.5" customHeight="1"/>
    <row r="2" s="1" customFormat="1" ht="7.5" customHeight="1">
      <c r="B2" s="297"/>
      <c r="C2" s="298"/>
      <c r="D2" s="298"/>
      <c r="E2" s="298"/>
      <c r="F2" s="298"/>
      <c r="G2" s="298"/>
      <c r="H2" s="298"/>
      <c r="I2" s="298"/>
      <c r="J2" s="298"/>
      <c r="K2" s="299"/>
    </row>
    <row r="3" s="16" customFormat="1" ht="45" customHeight="1">
      <c r="B3" s="300"/>
      <c r="C3" s="301" t="s">
        <v>783</v>
      </c>
      <c r="D3" s="301"/>
      <c r="E3" s="301"/>
      <c r="F3" s="301"/>
      <c r="G3" s="301"/>
      <c r="H3" s="301"/>
      <c r="I3" s="301"/>
      <c r="J3" s="301"/>
      <c r="K3" s="302"/>
    </row>
    <row r="4" s="1" customFormat="1" ht="25.5" customHeight="1">
      <c r="B4" s="303"/>
      <c r="C4" s="304" t="s">
        <v>784</v>
      </c>
      <c r="D4" s="304"/>
      <c r="E4" s="304"/>
      <c r="F4" s="304"/>
      <c r="G4" s="304"/>
      <c r="H4" s="304"/>
      <c r="I4" s="304"/>
      <c r="J4" s="304"/>
      <c r="K4" s="305"/>
    </row>
    <row r="5" s="1" customFormat="1" ht="5.25" customHeight="1">
      <c r="B5" s="303"/>
      <c r="C5" s="306"/>
      <c r="D5" s="306"/>
      <c r="E5" s="306"/>
      <c r="F5" s="306"/>
      <c r="G5" s="306"/>
      <c r="H5" s="306"/>
      <c r="I5" s="306"/>
      <c r="J5" s="306"/>
      <c r="K5" s="305"/>
    </row>
    <row r="6" s="1" customFormat="1" ht="15" customHeight="1">
      <c r="B6" s="303"/>
      <c r="C6" s="307" t="s">
        <v>785</v>
      </c>
      <c r="D6" s="307"/>
      <c r="E6" s="307"/>
      <c r="F6" s="307"/>
      <c r="G6" s="307"/>
      <c r="H6" s="307"/>
      <c r="I6" s="307"/>
      <c r="J6" s="307"/>
      <c r="K6" s="305"/>
    </row>
    <row r="7" s="1" customFormat="1" ht="15" customHeight="1">
      <c r="B7" s="308"/>
      <c r="C7" s="307" t="s">
        <v>786</v>
      </c>
      <c r="D7" s="307"/>
      <c r="E7" s="307"/>
      <c r="F7" s="307"/>
      <c r="G7" s="307"/>
      <c r="H7" s="307"/>
      <c r="I7" s="307"/>
      <c r="J7" s="307"/>
      <c r="K7" s="305"/>
    </row>
    <row r="8" s="1" customFormat="1" ht="12.75" customHeight="1">
      <c r="B8" s="308"/>
      <c r="C8" s="307"/>
      <c r="D8" s="307"/>
      <c r="E8" s="307"/>
      <c r="F8" s="307"/>
      <c r="G8" s="307"/>
      <c r="H8" s="307"/>
      <c r="I8" s="307"/>
      <c r="J8" s="307"/>
      <c r="K8" s="305"/>
    </row>
    <row r="9" s="1" customFormat="1" ht="15" customHeight="1">
      <c r="B9" s="308"/>
      <c r="C9" s="307" t="s">
        <v>787</v>
      </c>
      <c r="D9" s="307"/>
      <c r="E9" s="307"/>
      <c r="F9" s="307"/>
      <c r="G9" s="307"/>
      <c r="H9" s="307"/>
      <c r="I9" s="307"/>
      <c r="J9" s="307"/>
      <c r="K9" s="305"/>
    </row>
    <row r="10" s="1" customFormat="1" ht="15" customHeight="1">
      <c r="B10" s="308"/>
      <c r="C10" s="307"/>
      <c r="D10" s="307" t="s">
        <v>788</v>
      </c>
      <c r="E10" s="307"/>
      <c r="F10" s="307"/>
      <c r="G10" s="307"/>
      <c r="H10" s="307"/>
      <c r="I10" s="307"/>
      <c r="J10" s="307"/>
      <c r="K10" s="305"/>
    </row>
    <row r="11" s="1" customFormat="1" ht="15" customHeight="1">
      <c r="B11" s="308"/>
      <c r="C11" s="309"/>
      <c r="D11" s="307" t="s">
        <v>789</v>
      </c>
      <c r="E11" s="307"/>
      <c r="F11" s="307"/>
      <c r="G11" s="307"/>
      <c r="H11" s="307"/>
      <c r="I11" s="307"/>
      <c r="J11" s="307"/>
      <c r="K11" s="305"/>
    </row>
    <row r="12" s="1" customFormat="1" ht="15" customHeight="1">
      <c r="B12" s="308"/>
      <c r="C12" s="309"/>
      <c r="D12" s="307"/>
      <c r="E12" s="307"/>
      <c r="F12" s="307"/>
      <c r="G12" s="307"/>
      <c r="H12" s="307"/>
      <c r="I12" s="307"/>
      <c r="J12" s="307"/>
      <c r="K12" s="305"/>
    </row>
    <row r="13" s="1" customFormat="1" ht="15" customHeight="1">
      <c r="B13" s="308"/>
      <c r="C13" s="309"/>
      <c r="D13" s="310" t="s">
        <v>790</v>
      </c>
      <c r="E13" s="307"/>
      <c r="F13" s="307"/>
      <c r="G13" s="307"/>
      <c r="H13" s="307"/>
      <c r="I13" s="307"/>
      <c r="J13" s="307"/>
      <c r="K13" s="305"/>
    </row>
    <row r="14" s="1" customFormat="1" ht="12.75" customHeight="1">
      <c r="B14" s="308"/>
      <c r="C14" s="309"/>
      <c r="D14" s="309"/>
      <c r="E14" s="309"/>
      <c r="F14" s="309"/>
      <c r="G14" s="309"/>
      <c r="H14" s="309"/>
      <c r="I14" s="309"/>
      <c r="J14" s="309"/>
      <c r="K14" s="305"/>
    </row>
    <row r="15" s="1" customFormat="1" ht="15" customHeight="1">
      <c r="B15" s="308"/>
      <c r="C15" s="309"/>
      <c r="D15" s="307" t="s">
        <v>791</v>
      </c>
      <c r="E15" s="307"/>
      <c r="F15" s="307"/>
      <c r="G15" s="307"/>
      <c r="H15" s="307"/>
      <c r="I15" s="307"/>
      <c r="J15" s="307"/>
      <c r="K15" s="305"/>
    </row>
    <row r="16" s="1" customFormat="1" ht="15" customHeight="1">
      <c r="B16" s="308"/>
      <c r="C16" s="309"/>
      <c r="D16" s="307" t="s">
        <v>792</v>
      </c>
      <c r="E16" s="307"/>
      <c r="F16" s="307"/>
      <c r="G16" s="307"/>
      <c r="H16" s="307"/>
      <c r="I16" s="307"/>
      <c r="J16" s="307"/>
      <c r="K16" s="305"/>
    </row>
    <row r="17" s="1" customFormat="1" ht="15" customHeight="1">
      <c r="B17" s="308"/>
      <c r="C17" s="309"/>
      <c r="D17" s="307" t="s">
        <v>793</v>
      </c>
      <c r="E17" s="307"/>
      <c r="F17" s="307"/>
      <c r="G17" s="307"/>
      <c r="H17" s="307"/>
      <c r="I17" s="307"/>
      <c r="J17" s="307"/>
      <c r="K17" s="305"/>
    </row>
    <row r="18" s="1" customFormat="1" ht="15" customHeight="1">
      <c r="B18" s="308"/>
      <c r="C18" s="309"/>
      <c r="D18" s="309"/>
      <c r="E18" s="311" t="s">
        <v>77</v>
      </c>
      <c r="F18" s="307" t="s">
        <v>794</v>
      </c>
      <c r="G18" s="307"/>
      <c r="H18" s="307"/>
      <c r="I18" s="307"/>
      <c r="J18" s="307"/>
      <c r="K18" s="305"/>
    </row>
    <row r="19" s="1" customFormat="1" ht="15" customHeight="1">
      <c r="B19" s="308"/>
      <c r="C19" s="309"/>
      <c r="D19" s="309"/>
      <c r="E19" s="311" t="s">
        <v>795</v>
      </c>
      <c r="F19" s="307" t="s">
        <v>796</v>
      </c>
      <c r="G19" s="307"/>
      <c r="H19" s="307"/>
      <c r="I19" s="307"/>
      <c r="J19" s="307"/>
      <c r="K19" s="305"/>
    </row>
    <row r="20" s="1" customFormat="1" ht="15" customHeight="1">
      <c r="B20" s="308"/>
      <c r="C20" s="309"/>
      <c r="D20" s="309"/>
      <c r="E20" s="311" t="s">
        <v>797</v>
      </c>
      <c r="F20" s="307" t="s">
        <v>798</v>
      </c>
      <c r="G20" s="307"/>
      <c r="H20" s="307"/>
      <c r="I20" s="307"/>
      <c r="J20" s="307"/>
      <c r="K20" s="305"/>
    </row>
    <row r="21" s="1" customFormat="1" ht="15" customHeight="1">
      <c r="B21" s="308"/>
      <c r="C21" s="309"/>
      <c r="D21" s="309"/>
      <c r="E21" s="311" t="s">
        <v>89</v>
      </c>
      <c r="F21" s="307" t="s">
        <v>799</v>
      </c>
      <c r="G21" s="307"/>
      <c r="H21" s="307"/>
      <c r="I21" s="307"/>
      <c r="J21" s="307"/>
      <c r="K21" s="305"/>
    </row>
    <row r="22" s="1" customFormat="1" ht="15" customHeight="1">
      <c r="B22" s="308"/>
      <c r="C22" s="309"/>
      <c r="D22" s="309"/>
      <c r="E22" s="311" t="s">
        <v>736</v>
      </c>
      <c r="F22" s="307" t="s">
        <v>737</v>
      </c>
      <c r="G22" s="307"/>
      <c r="H22" s="307"/>
      <c r="I22" s="307"/>
      <c r="J22" s="307"/>
      <c r="K22" s="305"/>
    </row>
    <row r="23" s="1" customFormat="1" ht="15" customHeight="1">
      <c r="B23" s="308"/>
      <c r="C23" s="309"/>
      <c r="D23" s="309"/>
      <c r="E23" s="311" t="s">
        <v>84</v>
      </c>
      <c r="F23" s="307" t="s">
        <v>800</v>
      </c>
      <c r="G23" s="307"/>
      <c r="H23" s="307"/>
      <c r="I23" s="307"/>
      <c r="J23" s="307"/>
      <c r="K23" s="305"/>
    </row>
    <row r="24" s="1" customFormat="1" ht="12.75" customHeight="1">
      <c r="B24" s="308"/>
      <c r="C24" s="309"/>
      <c r="D24" s="309"/>
      <c r="E24" s="309"/>
      <c r="F24" s="309"/>
      <c r="G24" s="309"/>
      <c r="H24" s="309"/>
      <c r="I24" s="309"/>
      <c r="J24" s="309"/>
      <c r="K24" s="305"/>
    </row>
    <row r="25" s="1" customFormat="1" ht="15" customHeight="1">
      <c r="B25" s="308"/>
      <c r="C25" s="307" t="s">
        <v>801</v>
      </c>
      <c r="D25" s="307"/>
      <c r="E25" s="307"/>
      <c r="F25" s="307"/>
      <c r="G25" s="307"/>
      <c r="H25" s="307"/>
      <c r="I25" s="307"/>
      <c r="J25" s="307"/>
      <c r="K25" s="305"/>
    </row>
    <row r="26" s="1" customFormat="1" ht="15" customHeight="1">
      <c r="B26" s="308"/>
      <c r="C26" s="307" t="s">
        <v>802</v>
      </c>
      <c r="D26" s="307"/>
      <c r="E26" s="307"/>
      <c r="F26" s="307"/>
      <c r="G26" s="307"/>
      <c r="H26" s="307"/>
      <c r="I26" s="307"/>
      <c r="J26" s="307"/>
      <c r="K26" s="305"/>
    </row>
    <row r="27" s="1" customFormat="1" ht="15" customHeight="1">
      <c r="B27" s="308"/>
      <c r="C27" s="307"/>
      <c r="D27" s="307" t="s">
        <v>803</v>
      </c>
      <c r="E27" s="307"/>
      <c r="F27" s="307"/>
      <c r="G27" s="307"/>
      <c r="H27" s="307"/>
      <c r="I27" s="307"/>
      <c r="J27" s="307"/>
      <c r="K27" s="305"/>
    </row>
    <row r="28" s="1" customFormat="1" ht="15" customHeight="1">
      <c r="B28" s="308"/>
      <c r="C28" s="309"/>
      <c r="D28" s="307" t="s">
        <v>804</v>
      </c>
      <c r="E28" s="307"/>
      <c r="F28" s="307"/>
      <c r="G28" s="307"/>
      <c r="H28" s="307"/>
      <c r="I28" s="307"/>
      <c r="J28" s="307"/>
      <c r="K28" s="305"/>
    </row>
    <row r="29" s="1" customFormat="1" ht="12.75" customHeight="1">
      <c r="B29" s="308"/>
      <c r="C29" s="309"/>
      <c r="D29" s="309"/>
      <c r="E29" s="309"/>
      <c r="F29" s="309"/>
      <c r="G29" s="309"/>
      <c r="H29" s="309"/>
      <c r="I29" s="309"/>
      <c r="J29" s="309"/>
      <c r="K29" s="305"/>
    </row>
    <row r="30" s="1" customFormat="1" ht="15" customHeight="1">
      <c r="B30" s="308"/>
      <c r="C30" s="309"/>
      <c r="D30" s="307" t="s">
        <v>805</v>
      </c>
      <c r="E30" s="307"/>
      <c r="F30" s="307"/>
      <c r="G30" s="307"/>
      <c r="H30" s="307"/>
      <c r="I30" s="307"/>
      <c r="J30" s="307"/>
      <c r="K30" s="305"/>
    </row>
    <row r="31" s="1" customFormat="1" ht="15" customHeight="1">
      <c r="B31" s="308"/>
      <c r="C31" s="309"/>
      <c r="D31" s="307" t="s">
        <v>806</v>
      </c>
      <c r="E31" s="307"/>
      <c r="F31" s="307"/>
      <c r="G31" s="307"/>
      <c r="H31" s="307"/>
      <c r="I31" s="307"/>
      <c r="J31" s="307"/>
      <c r="K31" s="305"/>
    </row>
    <row r="32" s="1" customFormat="1" ht="12.75" customHeight="1">
      <c r="B32" s="308"/>
      <c r="C32" s="309"/>
      <c r="D32" s="309"/>
      <c r="E32" s="309"/>
      <c r="F32" s="309"/>
      <c r="G32" s="309"/>
      <c r="H32" s="309"/>
      <c r="I32" s="309"/>
      <c r="J32" s="309"/>
      <c r="K32" s="305"/>
    </row>
    <row r="33" s="1" customFormat="1" ht="15" customHeight="1">
      <c r="B33" s="308"/>
      <c r="C33" s="309"/>
      <c r="D33" s="307" t="s">
        <v>807</v>
      </c>
      <c r="E33" s="307"/>
      <c r="F33" s="307"/>
      <c r="G33" s="307"/>
      <c r="H33" s="307"/>
      <c r="I33" s="307"/>
      <c r="J33" s="307"/>
      <c r="K33" s="305"/>
    </row>
    <row r="34" s="1" customFormat="1" ht="15" customHeight="1">
      <c r="B34" s="308"/>
      <c r="C34" s="309"/>
      <c r="D34" s="307" t="s">
        <v>808</v>
      </c>
      <c r="E34" s="307"/>
      <c r="F34" s="307"/>
      <c r="G34" s="307"/>
      <c r="H34" s="307"/>
      <c r="I34" s="307"/>
      <c r="J34" s="307"/>
      <c r="K34" s="305"/>
    </row>
    <row r="35" s="1" customFormat="1" ht="15" customHeight="1">
      <c r="B35" s="308"/>
      <c r="C35" s="309"/>
      <c r="D35" s="307" t="s">
        <v>809</v>
      </c>
      <c r="E35" s="307"/>
      <c r="F35" s="307"/>
      <c r="G35" s="307"/>
      <c r="H35" s="307"/>
      <c r="I35" s="307"/>
      <c r="J35" s="307"/>
      <c r="K35" s="305"/>
    </row>
    <row r="36" s="1" customFormat="1" ht="15" customHeight="1">
      <c r="B36" s="308"/>
      <c r="C36" s="309"/>
      <c r="D36" s="307"/>
      <c r="E36" s="310" t="s">
        <v>111</v>
      </c>
      <c r="F36" s="307"/>
      <c r="G36" s="307" t="s">
        <v>810</v>
      </c>
      <c r="H36" s="307"/>
      <c r="I36" s="307"/>
      <c r="J36" s="307"/>
      <c r="K36" s="305"/>
    </row>
    <row r="37" s="1" customFormat="1" ht="30.75" customHeight="1">
      <c r="B37" s="308"/>
      <c r="C37" s="309"/>
      <c r="D37" s="307"/>
      <c r="E37" s="310" t="s">
        <v>811</v>
      </c>
      <c r="F37" s="307"/>
      <c r="G37" s="307" t="s">
        <v>812</v>
      </c>
      <c r="H37" s="307"/>
      <c r="I37" s="307"/>
      <c r="J37" s="307"/>
      <c r="K37" s="305"/>
    </row>
    <row r="38" s="1" customFormat="1" ht="15" customHeight="1">
      <c r="B38" s="308"/>
      <c r="C38" s="309"/>
      <c r="D38" s="307"/>
      <c r="E38" s="310" t="s">
        <v>53</v>
      </c>
      <c r="F38" s="307"/>
      <c r="G38" s="307" t="s">
        <v>813</v>
      </c>
      <c r="H38" s="307"/>
      <c r="I38" s="307"/>
      <c r="J38" s="307"/>
      <c r="K38" s="305"/>
    </row>
    <row r="39" s="1" customFormat="1" ht="15" customHeight="1">
      <c r="B39" s="308"/>
      <c r="C39" s="309"/>
      <c r="D39" s="307"/>
      <c r="E39" s="310" t="s">
        <v>54</v>
      </c>
      <c r="F39" s="307"/>
      <c r="G39" s="307" t="s">
        <v>814</v>
      </c>
      <c r="H39" s="307"/>
      <c r="I39" s="307"/>
      <c r="J39" s="307"/>
      <c r="K39" s="305"/>
    </row>
    <row r="40" s="1" customFormat="1" ht="15" customHeight="1">
      <c r="B40" s="308"/>
      <c r="C40" s="309"/>
      <c r="D40" s="307"/>
      <c r="E40" s="310" t="s">
        <v>112</v>
      </c>
      <c r="F40" s="307"/>
      <c r="G40" s="307" t="s">
        <v>815</v>
      </c>
      <c r="H40" s="307"/>
      <c r="I40" s="307"/>
      <c r="J40" s="307"/>
      <c r="K40" s="305"/>
    </row>
    <row r="41" s="1" customFormat="1" ht="15" customHeight="1">
      <c r="B41" s="308"/>
      <c r="C41" s="309"/>
      <c r="D41" s="307"/>
      <c r="E41" s="310" t="s">
        <v>113</v>
      </c>
      <c r="F41" s="307"/>
      <c r="G41" s="307" t="s">
        <v>816</v>
      </c>
      <c r="H41" s="307"/>
      <c r="I41" s="307"/>
      <c r="J41" s="307"/>
      <c r="K41" s="305"/>
    </row>
    <row r="42" s="1" customFormat="1" ht="15" customHeight="1">
      <c r="B42" s="308"/>
      <c r="C42" s="309"/>
      <c r="D42" s="307"/>
      <c r="E42" s="310" t="s">
        <v>817</v>
      </c>
      <c r="F42" s="307"/>
      <c r="G42" s="307" t="s">
        <v>818</v>
      </c>
      <c r="H42" s="307"/>
      <c r="I42" s="307"/>
      <c r="J42" s="307"/>
      <c r="K42" s="305"/>
    </row>
    <row r="43" s="1" customFormat="1" ht="15" customHeight="1">
      <c r="B43" s="308"/>
      <c r="C43" s="309"/>
      <c r="D43" s="307"/>
      <c r="E43" s="310"/>
      <c r="F43" s="307"/>
      <c r="G43" s="307" t="s">
        <v>819</v>
      </c>
      <c r="H43" s="307"/>
      <c r="I43" s="307"/>
      <c r="J43" s="307"/>
      <c r="K43" s="305"/>
    </row>
    <row r="44" s="1" customFormat="1" ht="15" customHeight="1">
      <c r="B44" s="308"/>
      <c r="C44" s="309"/>
      <c r="D44" s="307"/>
      <c r="E44" s="310" t="s">
        <v>820</v>
      </c>
      <c r="F44" s="307"/>
      <c r="G44" s="307" t="s">
        <v>821</v>
      </c>
      <c r="H44" s="307"/>
      <c r="I44" s="307"/>
      <c r="J44" s="307"/>
      <c r="K44" s="305"/>
    </row>
    <row r="45" s="1" customFormat="1" ht="15" customHeight="1">
      <c r="B45" s="308"/>
      <c r="C45" s="309"/>
      <c r="D45" s="307"/>
      <c r="E45" s="310" t="s">
        <v>115</v>
      </c>
      <c r="F45" s="307"/>
      <c r="G45" s="307" t="s">
        <v>822</v>
      </c>
      <c r="H45" s="307"/>
      <c r="I45" s="307"/>
      <c r="J45" s="307"/>
      <c r="K45" s="305"/>
    </row>
    <row r="46" s="1" customFormat="1" ht="12.75" customHeight="1">
      <c r="B46" s="308"/>
      <c r="C46" s="309"/>
      <c r="D46" s="307"/>
      <c r="E46" s="307"/>
      <c r="F46" s="307"/>
      <c r="G46" s="307"/>
      <c r="H46" s="307"/>
      <c r="I46" s="307"/>
      <c r="J46" s="307"/>
      <c r="K46" s="305"/>
    </row>
    <row r="47" s="1" customFormat="1" ht="15" customHeight="1">
      <c r="B47" s="308"/>
      <c r="C47" s="309"/>
      <c r="D47" s="307" t="s">
        <v>823</v>
      </c>
      <c r="E47" s="307"/>
      <c r="F47" s="307"/>
      <c r="G47" s="307"/>
      <c r="H47" s="307"/>
      <c r="I47" s="307"/>
      <c r="J47" s="307"/>
      <c r="K47" s="305"/>
    </row>
    <row r="48" s="1" customFormat="1" ht="15" customHeight="1">
      <c r="B48" s="308"/>
      <c r="C48" s="309"/>
      <c r="D48" s="309"/>
      <c r="E48" s="307" t="s">
        <v>824</v>
      </c>
      <c r="F48" s="307"/>
      <c r="G48" s="307"/>
      <c r="H48" s="307"/>
      <c r="I48" s="307"/>
      <c r="J48" s="307"/>
      <c r="K48" s="305"/>
    </row>
    <row r="49" s="1" customFormat="1" ht="15" customHeight="1">
      <c r="B49" s="308"/>
      <c r="C49" s="309"/>
      <c r="D49" s="309"/>
      <c r="E49" s="307" t="s">
        <v>825</v>
      </c>
      <c r="F49" s="307"/>
      <c r="G49" s="307"/>
      <c r="H49" s="307"/>
      <c r="I49" s="307"/>
      <c r="J49" s="307"/>
      <c r="K49" s="305"/>
    </row>
    <row r="50" s="1" customFormat="1" ht="15" customHeight="1">
      <c r="B50" s="308"/>
      <c r="C50" s="309"/>
      <c r="D50" s="309"/>
      <c r="E50" s="307" t="s">
        <v>826</v>
      </c>
      <c r="F50" s="307"/>
      <c r="G50" s="307"/>
      <c r="H50" s="307"/>
      <c r="I50" s="307"/>
      <c r="J50" s="307"/>
      <c r="K50" s="305"/>
    </row>
    <row r="51" s="1" customFormat="1" ht="15" customHeight="1">
      <c r="B51" s="308"/>
      <c r="C51" s="309"/>
      <c r="D51" s="307" t="s">
        <v>827</v>
      </c>
      <c r="E51" s="307"/>
      <c r="F51" s="307"/>
      <c r="G51" s="307"/>
      <c r="H51" s="307"/>
      <c r="I51" s="307"/>
      <c r="J51" s="307"/>
      <c r="K51" s="305"/>
    </row>
    <row r="52" s="1" customFormat="1" ht="25.5" customHeight="1">
      <c r="B52" s="303"/>
      <c r="C52" s="304" t="s">
        <v>828</v>
      </c>
      <c r="D52" s="304"/>
      <c r="E52" s="304"/>
      <c r="F52" s="304"/>
      <c r="G52" s="304"/>
      <c r="H52" s="304"/>
      <c r="I52" s="304"/>
      <c r="J52" s="304"/>
      <c r="K52" s="305"/>
    </row>
    <row r="53" s="1" customFormat="1" ht="5.25" customHeight="1">
      <c r="B53" s="303"/>
      <c r="C53" s="306"/>
      <c r="D53" s="306"/>
      <c r="E53" s="306"/>
      <c r="F53" s="306"/>
      <c r="G53" s="306"/>
      <c r="H53" s="306"/>
      <c r="I53" s="306"/>
      <c r="J53" s="306"/>
      <c r="K53" s="305"/>
    </row>
    <row r="54" s="1" customFormat="1" ht="15" customHeight="1">
      <c r="B54" s="303"/>
      <c r="C54" s="307" t="s">
        <v>829</v>
      </c>
      <c r="D54" s="307"/>
      <c r="E54" s="307"/>
      <c r="F54" s="307"/>
      <c r="G54" s="307"/>
      <c r="H54" s="307"/>
      <c r="I54" s="307"/>
      <c r="J54" s="307"/>
      <c r="K54" s="305"/>
    </row>
    <row r="55" s="1" customFormat="1" ht="15" customHeight="1">
      <c r="B55" s="303"/>
      <c r="C55" s="307" t="s">
        <v>830</v>
      </c>
      <c r="D55" s="307"/>
      <c r="E55" s="307"/>
      <c r="F55" s="307"/>
      <c r="G55" s="307"/>
      <c r="H55" s="307"/>
      <c r="I55" s="307"/>
      <c r="J55" s="307"/>
      <c r="K55" s="305"/>
    </row>
    <row r="56" s="1" customFormat="1" ht="12.75" customHeight="1">
      <c r="B56" s="303"/>
      <c r="C56" s="307"/>
      <c r="D56" s="307"/>
      <c r="E56" s="307"/>
      <c r="F56" s="307"/>
      <c r="G56" s="307"/>
      <c r="H56" s="307"/>
      <c r="I56" s="307"/>
      <c r="J56" s="307"/>
      <c r="K56" s="305"/>
    </row>
    <row r="57" s="1" customFormat="1" ht="15" customHeight="1">
      <c r="B57" s="303"/>
      <c r="C57" s="307" t="s">
        <v>831</v>
      </c>
      <c r="D57" s="307"/>
      <c r="E57" s="307"/>
      <c r="F57" s="307"/>
      <c r="G57" s="307"/>
      <c r="H57" s="307"/>
      <c r="I57" s="307"/>
      <c r="J57" s="307"/>
      <c r="K57" s="305"/>
    </row>
    <row r="58" s="1" customFormat="1" ht="15" customHeight="1">
      <c r="B58" s="303"/>
      <c r="C58" s="309"/>
      <c r="D58" s="307" t="s">
        <v>832</v>
      </c>
      <c r="E58" s="307"/>
      <c r="F58" s="307"/>
      <c r="G58" s="307"/>
      <c r="H58" s="307"/>
      <c r="I58" s="307"/>
      <c r="J58" s="307"/>
      <c r="K58" s="305"/>
    </row>
    <row r="59" s="1" customFormat="1" ht="15" customHeight="1">
      <c r="B59" s="303"/>
      <c r="C59" s="309"/>
      <c r="D59" s="307" t="s">
        <v>833</v>
      </c>
      <c r="E59" s="307"/>
      <c r="F59" s="307"/>
      <c r="G59" s="307"/>
      <c r="H59" s="307"/>
      <c r="I59" s="307"/>
      <c r="J59" s="307"/>
      <c r="K59" s="305"/>
    </row>
    <row r="60" s="1" customFormat="1" ht="15" customHeight="1">
      <c r="B60" s="303"/>
      <c r="C60" s="309"/>
      <c r="D60" s="307" t="s">
        <v>834</v>
      </c>
      <c r="E60" s="307"/>
      <c r="F60" s="307"/>
      <c r="G60" s="307"/>
      <c r="H60" s="307"/>
      <c r="I60" s="307"/>
      <c r="J60" s="307"/>
      <c r="K60" s="305"/>
    </row>
    <row r="61" s="1" customFormat="1" ht="15" customHeight="1">
      <c r="B61" s="303"/>
      <c r="C61" s="309"/>
      <c r="D61" s="307" t="s">
        <v>835</v>
      </c>
      <c r="E61" s="307"/>
      <c r="F61" s="307"/>
      <c r="G61" s="307"/>
      <c r="H61" s="307"/>
      <c r="I61" s="307"/>
      <c r="J61" s="307"/>
      <c r="K61" s="305"/>
    </row>
    <row r="62" s="1" customFormat="1" ht="15" customHeight="1">
      <c r="B62" s="303"/>
      <c r="C62" s="309"/>
      <c r="D62" s="312" t="s">
        <v>836</v>
      </c>
      <c r="E62" s="312"/>
      <c r="F62" s="312"/>
      <c r="G62" s="312"/>
      <c r="H62" s="312"/>
      <c r="I62" s="312"/>
      <c r="J62" s="312"/>
      <c r="K62" s="305"/>
    </row>
    <row r="63" s="1" customFormat="1" ht="15" customHeight="1">
      <c r="B63" s="303"/>
      <c r="C63" s="309"/>
      <c r="D63" s="307" t="s">
        <v>837</v>
      </c>
      <c r="E63" s="307"/>
      <c r="F63" s="307"/>
      <c r="G63" s="307"/>
      <c r="H63" s="307"/>
      <c r="I63" s="307"/>
      <c r="J63" s="307"/>
      <c r="K63" s="305"/>
    </row>
    <row r="64" s="1" customFormat="1" ht="12.75" customHeight="1">
      <c r="B64" s="303"/>
      <c r="C64" s="309"/>
      <c r="D64" s="309"/>
      <c r="E64" s="313"/>
      <c r="F64" s="309"/>
      <c r="G64" s="309"/>
      <c r="H64" s="309"/>
      <c r="I64" s="309"/>
      <c r="J64" s="309"/>
      <c r="K64" s="305"/>
    </row>
    <row r="65" s="1" customFormat="1" ht="15" customHeight="1">
      <c r="B65" s="303"/>
      <c r="C65" s="309"/>
      <c r="D65" s="307" t="s">
        <v>838</v>
      </c>
      <c r="E65" s="307"/>
      <c r="F65" s="307"/>
      <c r="G65" s="307"/>
      <c r="H65" s="307"/>
      <c r="I65" s="307"/>
      <c r="J65" s="307"/>
      <c r="K65" s="305"/>
    </row>
    <row r="66" s="1" customFormat="1" ht="15" customHeight="1">
      <c r="B66" s="303"/>
      <c r="C66" s="309"/>
      <c r="D66" s="312" t="s">
        <v>839</v>
      </c>
      <c r="E66" s="312"/>
      <c r="F66" s="312"/>
      <c r="G66" s="312"/>
      <c r="H66" s="312"/>
      <c r="I66" s="312"/>
      <c r="J66" s="312"/>
      <c r="K66" s="305"/>
    </row>
    <row r="67" s="1" customFormat="1" ht="15" customHeight="1">
      <c r="B67" s="303"/>
      <c r="C67" s="309"/>
      <c r="D67" s="307" t="s">
        <v>840</v>
      </c>
      <c r="E67" s="307"/>
      <c r="F67" s="307"/>
      <c r="G67" s="307"/>
      <c r="H67" s="307"/>
      <c r="I67" s="307"/>
      <c r="J67" s="307"/>
      <c r="K67" s="305"/>
    </row>
    <row r="68" s="1" customFormat="1" ht="15" customHeight="1">
      <c r="B68" s="303"/>
      <c r="C68" s="309"/>
      <c r="D68" s="307" t="s">
        <v>841</v>
      </c>
      <c r="E68" s="307"/>
      <c r="F68" s="307"/>
      <c r="G68" s="307"/>
      <c r="H68" s="307"/>
      <c r="I68" s="307"/>
      <c r="J68" s="307"/>
      <c r="K68" s="305"/>
    </row>
    <row r="69" s="1" customFormat="1" ht="15" customHeight="1">
      <c r="B69" s="303"/>
      <c r="C69" s="309"/>
      <c r="D69" s="307" t="s">
        <v>842</v>
      </c>
      <c r="E69" s="307"/>
      <c r="F69" s="307"/>
      <c r="G69" s="307"/>
      <c r="H69" s="307"/>
      <c r="I69" s="307"/>
      <c r="J69" s="307"/>
      <c r="K69" s="305"/>
    </row>
    <row r="70" s="1" customFormat="1" ht="15" customHeight="1">
      <c r="B70" s="303"/>
      <c r="C70" s="309"/>
      <c r="D70" s="307" t="s">
        <v>843</v>
      </c>
      <c r="E70" s="307"/>
      <c r="F70" s="307"/>
      <c r="G70" s="307"/>
      <c r="H70" s="307"/>
      <c r="I70" s="307"/>
      <c r="J70" s="307"/>
      <c r="K70" s="305"/>
    </row>
    <row r="71" s="1" customFormat="1" ht="12.75" customHeight="1">
      <c r="B71" s="314"/>
      <c r="C71" s="315"/>
      <c r="D71" s="315"/>
      <c r="E71" s="315"/>
      <c r="F71" s="315"/>
      <c r="G71" s="315"/>
      <c r="H71" s="315"/>
      <c r="I71" s="315"/>
      <c r="J71" s="315"/>
      <c r="K71" s="316"/>
    </row>
    <row r="72" s="1" customFormat="1" ht="18.75" customHeight="1">
      <c r="B72" s="317"/>
      <c r="C72" s="317"/>
      <c r="D72" s="317"/>
      <c r="E72" s="317"/>
      <c r="F72" s="317"/>
      <c r="G72" s="317"/>
      <c r="H72" s="317"/>
      <c r="I72" s="317"/>
      <c r="J72" s="317"/>
      <c r="K72" s="318"/>
    </row>
    <row r="73" s="1" customFormat="1" ht="18.75" customHeight="1">
      <c r="B73" s="318"/>
      <c r="C73" s="318"/>
      <c r="D73" s="318"/>
      <c r="E73" s="318"/>
      <c r="F73" s="318"/>
      <c r="G73" s="318"/>
      <c r="H73" s="318"/>
      <c r="I73" s="318"/>
      <c r="J73" s="318"/>
      <c r="K73" s="318"/>
    </row>
    <row r="74" s="1" customFormat="1" ht="7.5" customHeight="1">
      <c r="B74" s="319"/>
      <c r="C74" s="320"/>
      <c r="D74" s="320"/>
      <c r="E74" s="320"/>
      <c r="F74" s="320"/>
      <c r="G74" s="320"/>
      <c r="H74" s="320"/>
      <c r="I74" s="320"/>
      <c r="J74" s="320"/>
      <c r="K74" s="321"/>
    </row>
    <row r="75" s="1" customFormat="1" ht="45" customHeight="1">
      <c r="B75" s="322"/>
      <c r="C75" s="323" t="s">
        <v>844</v>
      </c>
      <c r="D75" s="323"/>
      <c r="E75" s="323"/>
      <c r="F75" s="323"/>
      <c r="G75" s="323"/>
      <c r="H75" s="323"/>
      <c r="I75" s="323"/>
      <c r="J75" s="323"/>
      <c r="K75" s="324"/>
    </row>
    <row r="76" s="1" customFormat="1" ht="17.25" customHeight="1">
      <c r="B76" s="322"/>
      <c r="C76" s="325" t="s">
        <v>845</v>
      </c>
      <c r="D76" s="325"/>
      <c r="E76" s="325"/>
      <c r="F76" s="325" t="s">
        <v>846</v>
      </c>
      <c r="G76" s="326"/>
      <c r="H76" s="325" t="s">
        <v>54</v>
      </c>
      <c r="I76" s="325" t="s">
        <v>57</v>
      </c>
      <c r="J76" s="325" t="s">
        <v>847</v>
      </c>
      <c r="K76" s="324"/>
    </row>
    <row r="77" s="1" customFormat="1" ht="17.25" customHeight="1">
      <c r="B77" s="322"/>
      <c r="C77" s="327" t="s">
        <v>848</v>
      </c>
      <c r="D77" s="327"/>
      <c r="E77" s="327"/>
      <c r="F77" s="328" t="s">
        <v>849</v>
      </c>
      <c r="G77" s="329"/>
      <c r="H77" s="327"/>
      <c r="I77" s="327"/>
      <c r="J77" s="327" t="s">
        <v>850</v>
      </c>
      <c r="K77" s="324"/>
    </row>
    <row r="78" s="1" customFormat="1" ht="5.25" customHeight="1">
      <c r="B78" s="322"/>
      <c r="C78" s="330"/>
      <c r="D78" s="330"/>
      <c r="E78" s="330"/>
      <c r="F78" s="330"/>
      <c r="G78" s="331"/>
      <c r="H78" s="330"/>
      <c r="I78" s="330"/>
      <c r="J78" s="330"/>
      <c r="K78" s="324"/>
    </row>
    <row r="79" s="1" customFormat="1" ht="15" customHeight="1">
      <c r="B79" s="322"/>
      <c r="C79" s="310" t="s">
        <v>53</v>
      </c>
      <c r="D79" s="332"/>
      <c r="E79" s="332"/>
      <c r="F79" s="333" t="s">
        <v>851</v>
      </c>
      <c r="G79" s="334"/>
      <c r="H79" s="310" t="s">
        <v>852</v>
      </c>
      <c r="I79" s="310" t="s">
        <v>853</v>
      </c>
      <c r="J79" s="310">
        <v>20</v>
      </c>
      <c r="K79" s="324"/>
    </row>
    <row r="80" s="1" customFormat="1" ht="15" customHeight="1">
      <c r="B80" s="322"/>
      <c r="C80" s="310" t="s">
        <v>854</v>
      </c>
      <c r="D80" s="310"/>
      <c r="E80" s="310"/>
      <c r="F80" s="333" t="s">
        <v>851</v>
      </c>
      <c r="G80" s="334"/>
      <c r="H80" s="310" t="s">
        <v>855</v>
      </c>
      <c r="I80" s="310" t="s">
        <v>853</v>
      </c>
      <c r="J80" s="310">
        <v>120</v>
      </c>
      <c r="K80" s="324"/>
    </row>
    <row r="81" s="1" customFormat="1" ht="15" customHeight="1">
      <c r="B81" s="335"/>
      <c r="C81" s="310" t="s">
        <v>856</v>
      </c>
      <c r="D81" s="310"/>
      <c r="E81" s="310"/>
      <c r="F81" s="333" t="s">
        <v>857</v>
      </c>
      <c r="G81" s="334"/>
      <c r="H81" s="310" t="s">
        <v>858</v>
      </c>
      <c r="I81" s="310" t="s">
        <v>853</v>
      </c>
      <c r="J81" s="310">
        <v>50</v>
      </c>
      <c r="K81" s="324"/>
    </row>
    <row r="82" s="1" customFormat="1" ht="15" customHeight="1">
      <c r="B82" s="335"/>
      <c r="C82" s="310" t="s">
        <v>859</v>
      </c>
      <c r="D82" s="310"/>
      <c r="E82" s="310"/>
      <c r="F82" s="333" t="s">
        <v>851</v>
      </c>
      <c r="G82" s="334"/>
      <c r="H82" s="310" t="s">
        <v>860</v>
      </c>
      <c r="I82" s="310" t="s">
        <v>861</v>
      </c>
      <c r="J82" s="310"/>
      <c r="K82" s="324"/>
    </row>
    <row r="83" s="1" customFormat="1" ht="15" customHeight="1">
      <c r="B83" s="335"/>
      <c r="C83" s="336" t="s">
        <v>862</v>
      </c>
      <c r="D83" s="336"/>
      <c r="E83" s="336"/>
      <c r="F83" s="337" t="s">
        <v>857</v>
      </c>
      <c r="G83" s="336"/>
      <c r="H83" s="336" t="s">
        <v>863</v>
      </c>
      <c r="I83" s="336" t="s">
        <v>853</v>
      </c>
      <c r="J83" s="336">
        <v>15</v>
      </c>
      <c r="K83" s="324"/>
    </row>
    <row r="84" s="1" customFormat="1" ht="15" customHeight="1">
      <c r="B84" s="335"/>
      <c r="C84" s="336" t="s">
        <v>864</v>
      </c>
      <c r="D84" s="336"/>
      <c r="E84" s="336"/>
      <c r="F84" s="337" t="s">
        <v>857</v>
      </c>
      <c r="G84" s="336"/>
      <c r="H84" s="336" t="s">
        <v>865</v>
      </c>
      <c r="I84" s="336" t="s">
        <v>853</v>
      </c>
      <c r="J84" s="336">
        <v>15</v>
      </c>
      <c r="K84" s="324"/>
    </row>
    <row r="85" s="1" customFormat="1" ht="15" customHeight="1">
      <c r="B85" s="335"/>
      <c r="C85" s="336" t="s">
        <v>866</v>
      </c>
      <c r="D85" s="336"/>
      <c r="E85" s="336"/>
      <c r="F85" s="337" t="s">
        <v>857</v>
      </c>
      <c r="G85" s="336"/>
      <c r="H85" s="336" t="s">
        <v>867</v>
      </c>
      <c r="I85" s="336" t="s">
        <v>853</v>
      </c>
      <c r="J85" s="336">
        <v>20</v>
      </c>
      <c r="K85" s="324"/>
    </row>
    <row r="86" s="1" customFormat="1" ht="15" customHeight="1">
      <c r="B86" s="335"/>
      <c r="C86" s="336" t="s">
        <v>868</v>
      </c>
      <c r="D86" s="336"/>
      <c r="E86" s="336"/>
      <c r="F86" s="337" t="s">
        <v>857</v>
      </c>
      <c r="G86" s="336"/>
      <c r="H86" s="336" t="s">
        <v>869</v>
      </c>
      <c r="I86" s="336" t="s">
        <v>853</v>
      </c>
      <c r="J86" s="336">
        <v>20</v>
      </c>
      <c r="K86" s="324"/>
    </row>
    <row r="87" s="1" customFormat="1" ht="15" customHeight="1">
      <c r="B87" s="335"/>
      <c r="C87" s="310" t="s">
        <v>870</v>
      </c>
      <c r="D87" s="310"/>
      <c r="E87" s="310"/>
      <c r="F87" s="333" t="s">
        <v>857</v>
      </c>
      <c r="G87" s="334"/>
      <c r="H87" s="310" t="s">
        <v>871</v>
      </c>
      <c r="I87" s="310" t="s">
        <v>853</v>
      </c>
      <c r="J87" s="310">
        <v>50</v>
      </c>
      <c r="K87" s="324"/>
    </row>
    <row r="88" s="1" customFormat="1" ht="15" customHeight="1">
      <c r="B88" s="335"/>
      <c r="C88" s="310" t="s">
        <v>872</v>
      </c>
      <c r="D88" s="310"/>
      <c r="E88" s="310"/>
      <c r="F88" s="333" t="s">
        <v>857</v>
      </c>
      <c r="G88" s="334"/>
      <c r="H88" s="310" t="s">
        <v>873</v>
      </c>
      <c r="I88" s="310" t="s">
        <v>853</v>
      </c>
      <c r="J88" s="310">
        <v>20</v>
      </c>
      <c r="K88" s="324"/>
    </row>
    <row r="89" s="1" customFormat="1" ht="15" customHeight="1">
      <c r="B89" s="335"/>
      <c r="C89" s="310" t="s">
        <v>874</v>
      </c>
      <c r="D89" s="310"/>
      <c r="E89" s="310"/>
      <c r="F89" s="333" t="s">
        <v>857</v>
      </c>
      <c r="G89" s="334"/>
      <c r="H89" s="310" t="s">
        <v>875</v>
      </c>
      <c r="I89" s="310" t="s">
        <v>853</v>
      </c>
      <c r="J89" s="310">
        <v>20</v>
      </c>
      <c r="K89" s="324"/>
    </row>
    <row r="90" s="1" customFormat="1" ht="15" customHeight="1">
      <c r="B90" s="335"/>
      <c r="C90" s="310" t="s">
        <v>876</v>
      </c>
      <c r="D90" s="310"/>
      <c r="E90" s="310"/>
      <c r="F90" s="333" t="s">
        <v>857</v>
      </c>
      <c r="G90" s="334"/>
      <c r="H90" s="310" t="s">
        <v>877</v>
      </c>
      <c r="I90" s="310" t="s">
        <v>853</v>
      </c>
      <c r="J90" s="310">
        <v>50</v>
      </c>
      <c r="K90" s="324"/>
    </row>
    <row r="91" s="1" customFormat="1" ht="15" customHeight="1">
      <c r="B91" s="335"/>
      <c r="C91" s="310" t="s">
        <v>878</v>
      </c>
      <c r="D91" s="310"/>
      <c r="E91" s="310"/>
      <c r="F91" s="333" t="s">
        <v>857</v>
      </c>
      <c r="G91" s="334"/>
      <c r="H91" s="310" t="s">
        <v>878</v>
      </c>
      <c r="I91" s="310" t="s">
        <v>853</v>
      </c>
      <c r="J91" s="310">
        <v>50</v>
      </c>
      <c r="K91" s="324"/>
    </row>
    <row r="92" s="1" customFormat="1" ht="15" customHeight="1">
      <c r="B92" s="335"/>
      <c r="C92" s="310" t="s">
        <v>879</v>
      </c>
      <c r="D92" s="310"/>
      <c r="E92" s="310"/>
      <c r="F92" s="333" t="s">
        <v>857</v>
      </c>
      <c r="G92" s="334"/>
      <c r="H92" s="310" t="s">
        <v>880</v>
      </c>
      <c r="I92" s="310" t="s">
        <v>853</v>
      </c>
      <c r="J92" s="310">
        <v>255</v>
      </c>
      <c r="K92" s="324"/>
    </row>
    <row r="93" s="1" customFormat="1" ht="15" customHeight="1">
      <c r="B93" s="335"/>
      <c r="C93" s="310" t="s">
        <v>881</v>
      </c>
      <c r="D93" s="310"/>
      <c r="E93" s="310"/>
      <c r="F93" s="333" t="s">
        <v>851</v>
      </c>
      <c r="G93" s="334"/>
      <c r="H93" s="310" t="s">
        <v>882</v>
      </c>
      <c r="I93" s="310" t="s">
        <v>883</v>
      </c>
      <c r="J93" s="310"/>
      <c r="K93" s="324"/>
    </row>
    <row r="94" s="1" customFormat="1" ht="15" customHeight="1">
      <c r="B94" s="335"/>
      <c r="C94" s="310" t="s">
        <v>884</v>
      </c>
      <c r="D94" s="310"/>
      <c r="E94" s="310"/>
      <c r="F94" s="333" t="s">
        <v>851</v>
      </c>
      <c r="G94" s="334"/>
      <c r="H94" s="310" t="s">
        <v>885</v>
      </c>
      <c r="I94" s="310" t="s">
        <v>886</v>
      </c>
      <c r="J94" s="310"/>
      <c r="K94" s="324"/>
    </row>
    <row r="95" s="1" customFormat="1" ht="15" customHeight="1">
      <c r="B95" s="335"/>
      <c r="C95" s="310" t="s">
        <v>887</v>
      </c>
      <c r="D95" s="310"/>
      <c r="E95" s="310"/>
      <c r="F95" s="333" t="s">
        <v>851</v>
      </c>
      <c r="G95" s="334"/>
      <c r="H95" s="310" t="s">
        <v>887</v>
      </c>
      <c r="I95" s="310" t="s">
        <v>886</v>
      </c>
      <c r="J95" s="310"/>
      <c r="K95" s="324"/>
    </row>
    <row r="96" s="1" customFormat="1" ht="15" customHeight="1">
      <c r="B96" s="335"/>
      <c r="C96" s="310" t="s">
        <v>38</v>
      </c>
      <c r="D96" s="310"/>
      <c r="E96" s="310"/>
      <c r="F96" s="333" t="s">
        <v>851</v>
      </c>
      <c r="G96" s="334"/>
      <c r="H96" s="310" t="s">
        <v>888</v>
      </c>
      <c r="I96" s="310" t="s">
        <v>886</v>
      </c>
      <c r="J96" s="310"/>
      <c r="K96" s="324"/>
    </row>
    <row r="97" s="1" customFormat="1" ht="15" customHeight="1">
      <c r="B97" s="335"/>
      <c r="C97" s="310" t="s">
        <v>48</v>
      </c>
      <c r="D97" s="310"/>
      <c r="E97" s="310"/>
      <c r="F97" s="333" t="s">
        <v>851</v>
      </c>
      <c r="G97" s="334"/>
      <c r="H97" s="310" t="s">
        <v>889</v>
      </c>
      <c r="I97" s="310" t="s">
        <v>886</v>
      </c>
      <c r="J97" s="310"/>
      <c r="K97" s="324"/>
    </row>
    <row r="98" s="1" customFormat="1" ht="15" customHeight="1">
      <c r="B98" s="338"/>
      <c r="C98" s="339"/>
      <c r="D98" s="339"/>
      <c r="E98" s="339"/>
      <c r="F98" s="339"/>
      <c r="G98" s="339"/>
      <c r="H98" s="339"/>
      <c r="I98" s="339"/>
      <c r="J98" s="339"/>
      <c r="K98" s="340"/>
    </row>
    <row r="99" s="1" customFormat="1" ht="18.75" customHeight="1">
      <c r="B99" s="341"/>
      <c r="C99" s="342"/>
      <c r="D99" s="342"/>
      <c r="E99" s="342"/>
      <c r="F99" s="342"/>
      <c r="G99" s="342"/>
      <c r="H99" s="342"/>
      <c r="I99" s="342"/>
      <c r="J99" s="342"/>
      <c r="K99" s="341"/>
    </row>
    <row r="100" s="1" customFormat="1" ht="18.75" customHeight="1">
      <c r="B100" s="318"/>
      <c r="C100" s="318"/>
      <c r="D100" s="318"/>
      <c r="E100" s="318"/>
      <c r="F100" s="318"/>
      <c r="G100" s="318"/>
      <c r="H100" s="318"/>
      <c r="I100" s="318"/>
      <c r="J100" s="318"/>
      <c r="K100" s="318"/>
    </row>
    <row r="101" s="1" customFormat="1" ht="7.5" customHeight="1">
      <c r="B101" s="319"/>
      <c r="C101" s="320"/>
      <c r="D101" s="320"/>
      <c r="E101" s="320"/>
      <c r="F101" s="320"/>
      <c r="G101" s="320"/>
      <c r="H101" s="320"/>
      <c r="I101" s="320"/>
      <c r="J101" s="320"/>
      <c r="K101" s="321"/>
    </row>
    <row r="102" s="1" customFormat="1" ht="45" customHeight="1">
      <c r="B102" s="322"/>
      <c r="C102" s="323" t="s">
        <v>890</v>
      </c>
      <c r="D102" s="323"/>
      <c r="E102" s="323"/>
      <c r="F102" s="323"/>
      <c r="G102" s="323"/>
      <c r="H102" s="323"/>
      <c r="I102" s="323"/>
      <c r="J102" s="323"/>
      <c r="K102" s="324"/>
    </row>
    <row r="103" s="1" customFormat="1" ht="17.25" customHeight="1">
      <c r="B103" s="322"/>
      <c r="C103" s="325" t="s">
        <v>845</v>
      </c>
      <c r="D103" s="325"/>
      <c r="E103" s="325"/>
      <c r="F103" s="325" t="s">
        <v>846</v>
      </c>
      <c r="G103" s="326"/>
      <c r="H103" s="325" t="s">
        <v>54</v>
      </c>
      <c r="I103" s="325" t="s">
        <v>57</v>
      </c>
      <c r="J103" s="325" t="s">
        <v>847</v>
      </c>
      <c r="K103" s="324"/>
    </row>
    <row r="104" s="1" customFormat="1" ht="17.25" customHeight="1">
      <c r="B104" s="322"/>
      <c r="C104" s="327" t="s">
        <v>848</v>
      </c>
      <c r="D104" s="327"/>
      <c r="E104" s="327"/>
      <c r="F104" s="328" t="s">
        <v>849</v>
      </c>
      <c r="G104" s="329"/>
      <c r="H104" s="327"/>
      <c r="I104" s="327"/>
      <c r="J104" s="327" t="s">
        <v>850</v>
      </c>
      <c r="K104" s="324"/>
    </row>
    <row r="105" s="1" customFormat="1" ht="5.25" customHeight="1">
      <c r="B105" s="322"/>
      <c r="C105" s="325"/>
      <c r="D105" s="325"/>
      <c r="E105" s="325"/>
      <c r="F105" s="325"/>
      <c r="G105" s="343"/>
      <c r="H105" s="325"/>
      <c r="I105" s="325"/>
      <c r="J105" s="325"/>
      <c r="K105" s="324"/>
    </row>
    <row r="106" s="1" customFormat="1" ht="15" customHeight="1">
      <c r="B106" s="322"/>
      <c r="C106" s="310" t="s">
        <v>53</v>
      </c>
      <c r="D106" s="332"/>
      <c r="E106" s="332"/>
      <c r="F106" s="333" t="s">
        <v>851</v>
      </c>
      <c r="G106" s="310"/>
      <c r="H106" s="310" t="s">
        <v>891</v>
      </c>
      <c r="I106" s="310" t="s">
        <v>853</v>
      </c>
      <c r="J106" s="310">
        <v>20</v>
      </c>
      <c r="K106" s="324"/>
    </row>
    <row r="107" s="1" customFormat="1" ht="15" customHeight="1">
      <c r="B107" s="322"/>
      <c r="C107" s="310" t="s">
        <v>854</v>
      </c>
      <c r="D107" s="310"/>
      <c r="E107" s="310"/>
      <c r="F107" s="333" t="s">
        <v>851</v>
      </c>
      <c r="G107" s="310"/>
      <c r="H107" s="310" t="s">
        <v>891</v>
      </c>
      <c r="I107" s="310" t="s">
        <v>853</v>
      </c>
      <c r="J107" s="310">
        <v>120</v>
      </c>
      <c r="K107" s="324"/>
    </row>
    <row r="108" s="1" customFormat="1" ht="15" customHeight="1">
      <c r="B108" s="335"/>
      <c r="C108" s="310" t="s">
        <v>856</v>
      </c>
      <c r="D108" s="310"/>
      <c r="E108" s="310"/>
      <c r="F108" s="333" t="s">
        <v>857</v>
      </c>
      <c r="G108" s="310"/>
      <c r="H108" s="310" t="s">
        <v>891</v>
      </c>
      <c r="I108" s="310" t="s">
        <v>853</v>
      </c>
      <c r="J108" s="310">
        <v>50</v>
      </c>
      <c r="K108" s="324"/>
    </row>
    <row r="109" s="1" customFormat="1" ht="15" customHeight="1">
      <c r="B109" s="335"/>
      <c r="C109" s="310" t="s">
        <v>859</v>
      </c>
      <c r="D109" s="310"/>
      <c r="E109" s="310"/>
      <c r="F109" s="333" t="s">
        <v>851</v>
      </c>
      <c r="G109" s="310"/>
      <c r="H109" s="310" t="s">
        <v>891</v>
      </c>
      <c r="I109" s="310" t="s">
        <v>861</v>
      </c>
      <c r="J109" s="310"/>
      <c r="K109" s="324"/>
    </row>
    <row r="110" s="1" customFormat="1" ht="15" customHeight="1">
      <c r="B110" s="335"/>
      <c r="C110" s="310" t="s">
        <v>870</v>
      </c>
      <c r="D110" s="310"/>
      <c r="E110" s="310"/>
      <c r="F110" s="333" t="s">
        <v>857</v>
      </c>
      <c r="G110" s="310"/>
      <c r="H110" s="310" t="s">
        <v>891</v>
      </c>
      <c r="I110" s="310" t="s">
        <v>853</v>
      </c>
      <c r="J110" s="310">
        <v>50</v>
      </c>
      <c r="K110" s="324"/>
    </row>
    <row r="111" s="1" customFormat="1" ht="15" customHeight="1">
      <c r="B111" s="335"/>
      <c r="C111" s="310" t="s">
        <v>878</v>
      </c>
      <c r="D111" s="310"/>
      <c r="E111" s="310"/>
      <c r="F111" s="333" t="s">
        <v>857</v>
      </c>
      <c r="G111" s="310"/>
      <c r="H111" s="310" t="s">
        <v>891</v>
      </c>
      <c r="I111" s="310" t="s">
        <v>853</v>
      </c>
      <c r="J111" s="310">
        <v>50</v>
      </c>
      <c r="K111" s="324"/>
    </row>
    <row r="112" s="1" customFormat="1" ht="15" customHeight="1">
      <c r="B112" s="335"/>
      <c r="C112" s="310" t="s">
        <v>876</v>
      </c>
      <c r="D112" s="310"/>
      <c r="E112" s="310"/>
      <c r="F112" s="333" t="s">
        <v>857</v>
      </c>
      <c r="G112" s="310"/>
      <c r="H112" s="310" t="s">
        <v>891</v>
      </c>
      <c r="I112" s="310" t="s">
        <v>853</v>
      </c>
      <c r="J112" s="310">
        <v>50</v>
      </c>
      <c r="K112" s="324"/>
    </row>
    <row r="113" s="1" customFormat="1" ht="15" customHeight="1">
      <c r="B113" s="335"/>
      <c r="C113" s="310" t="s">
        <v>53</v>
      </c>
      <c r="D113" s="310"/>
      <c r="E113" s="310"/>
      <c r="F113" s="333" t="s">
        <v>851</v>
      </c>
      <c r="G113" s="310"/>
      <c r="H113" s="310" t="s">
        <v>892</v>
      </c>
      <c r="I113" s="310" t="s">
        <v>853</v>
      </c>
      <c r="J113" s="310">
        <v>20</v>
      </c>
      <c r="K113" s="324"/>
    </row>
    <row r="114" s="1" customFormat="1" ht="15" customHeight="1">
      <c r="B114" s="335"/>
      <c r="C114" s="310" t="s">
        <v>893</v>
      </c>
      <c r="D114" s="310"/>
      <c r="E114" s="310"/>
      <c r="F114" s="333" t="s">
        <v>851</v>
      </c>
      <c r="G114" s="310"/>
      <c r="H114" s="310" t="s">
        <v>894</v>
      </c>
      <c r="I114" s="310" t="s">
        <v>853</v>
      </c>
      <c r="J114" s="310">
        <v>120</v>
      </c>
      <c r="K114" s="324"/>
    </row>
    <row r="115" s="1" customFormat="1" ht="15" customHeight="1">
      <c r="B115" s="335"/>
      <c r="C115" s="310" t="s">
        <v>38</v>
      </c>
      <c r="D115" s="310"/>
      <c r="E115" s="310"/>
      <c r="F115" s="333" t="s">
        <v>851</v>
      </c>
      <c r="G115" s="310"/>
      <c r="H115" s="310" t="s">
        <v>895</v>
      </c>
      <c r="I115" s="310" t="s">
        <v>886</v>
      </c>
      <c r="J115" s="310"/>
      <c r="K115" s="324"/>
    </row>
    <row r="116" s="1" customFormat="1" ht="15" customHeight="1">
      <c r="B116" s="335"/>
      <c r="C116" s="310" t="s">
        <v>48</v>
      </c>
      <c r="D116" s="310"/>
      <c r="E116" s="310"/>
      <c r="F116" s="333" t="s">
        <v>851</v>
      </c>
      <c r="G116" s="310"/>
      <c r="H116" s="310" t="s">
        <v>896</v>
      </c>
      <c r="I116" s="310" t="s">
        <v>886</v>
      </c>
      <c r="J116" s="310"/>
      <c r="K116" s="324"/>
    </row>
    <row r="117" s="1" customFormat="1" ht="15" customHeight="1">
      <c r="B117" s="335"/>
      <c r="C117" s="310" t="s">
        <v>57</v>
      </c>
      <c r="D117" s="310"/>
      <c r="E117" s="310"/>
      <c r="F117" s="333" t="s">
        <v>851</v>
      </c>
      <c r="G117" s="310"/>
      <c r="H117" s="310" t="s">
        <v>897</v>
      </c>
      <c r="I117" s="310" t="s">
        <v>898</v>
      </c>
      <c r="J117" s="310"/>
      <c r="K117" s="324"/>
    </row>
    <row r="118" s="1" customFormat="1" ht="15" customHeight="1">
      <c r="B118" s="338"/>
      <c r="C118" s="344"/>
      <c r="D118" s="344"/>
      <c r="E118" s="344"/>
      <c r="F118" s="344"/>
      <c r="G118" s="344"/>
      <c r="H118" s="344"/>
      <c r="I118" s="344"/>
      <c r="J118" s="344"/>
      <c r="K118" s="340"/>
    </row>
    <row r="119" s="1" customFormat="1" ht="18.75" customHeight="1">
      <c r="B119" s="345"/>
      <c r="C119" s="346"/>
      <c r="D119" s="346"/>
      <c r="E119" s="346"/>
      <c r="F119" s="347"/>
      <c r="G119" s="346"/>
      <c r="H119" s="346"/>
      <c r="I119" s="346"/>
      <c r="J119" s="346"/>
      <c r="K119" s="345"/>
    </row>
    <row r="120" s="1" customFormat="1" ht="18.75" customHeight="1">
      <c r="B120" s="318"/>
      <c r="C120" s="318"/>
      <c r="D120" s="318"/>
      <c r="E120" s="318"/>
      <c r="F120" s="318"/>
      <c r="G120" s="318"/>
      <c r="H120" s="318"/>
      <c r="I120" s="318"/>
      <c r="J120" s="318"/>
      <c r="K120" s="318"/>
    </row>
    <row r="121" s="1" customFormat="1" ht="7.5" customHeight="1">
      <c r="B121" s="348"/>
      <c r="C121" s="349"/>
      <c r="D121" s="349"/>
      <c r="E121" s="349"/>
      <c r="F121" s="349"/>
      <c r="G121" s="349"/>
      <c r="H121" s="349"/>
      <c r="I121" s="349"/>
      <c r="J121" s="349"/>
      <c r="K121" s="350"/>
    </row>
    <row r="122" s="1" customFormat="1" ht="45" customHeight="1">
      <c r="B122" s="351"/>
      <c r="C122" s="301" t="s">
        <v>899</v>
      </c>
      <c r="D122" s="301"/>
      <c r="E122" s="301"/>
      <c r="F122" s="301"/>
      <c r="G122" s="301"/>
      <c r="H122" s="301"/>
      <c r="I122" s="301"/>
      <c r="J122" s="301"/>
      <c r="K122" s="352"/>
    </row>
    <row r="123" s="1" customFormat="1" ht="17.25" customHeight="1">
      <c r="B123" s="353"/>
      <c r="C123" s="325" t="s">
        <v>845</v>
      </c>
      <c r="D123" s="325"/>
      <c r="E123" s="325"/>
      <c r="F123" s="325" t="s">
        <v>846</v>
      </c>
      <c r="G123" s="326"/>
      <c r="H123" s="325" t="s">
        <v>54</v>
      </c>
      <c r="I123" s="325" t="s">
        <v>57</v>
      </c>
      <c r="J123" s="325" t="s">
        <v>847</v>
      </c>
      <c r="K123" s="354"/>
    </row>
    <row r="124" s="1" customFormat="1" ht="17.25" customHeight="1">
      <c r="B124" s="353"/>
      <c r="C124" s="327" t="s">
        <v>848</v>
      </c>
      <c r="D124" s="327"/>
      <c r="E124" s="327"/>
      <c r="F124" s="328" t="s">
        <v>849</v>
      </c>
      <c r="G124" s="329"/>
      <c r="H124" s="327"/>
      <c r="I124" s="327"/>
      <c r="J124" s="327" t="s">
        <v>850</v>
      </c>
      <c r="K124" s="354"/>
    </row>
    <row r="125" s="1" customFormat="1" ht="5.25" customHeight="1">
      <c r="B125" s="355"/>
      <c r="C125" s="330"/>
      <c r="D125" s="330"/>
      <c r="E125" s="330"/>
      <c r="F125" s="330"/>
      <c r="G125" s="356"/>
      <c r="H125" s="330"/>
      <c r="I125" s="330"/>
      <c r="J125" s="330"/>
      <c r="K125" s="357"/>
    </row>
    <row r="126" s="1" customFormat="1" ht="15" customHeight="1">
      <c r="B126" s="355"/>
      <c r="C126" s="310" t="s">
        <v>854</v>
      </c>
      <c r="D126" s="332"/>
      <c r="E126" s="332"/>
      <c r="F126" s="333" t="s">
        <v>851</v>
      </c>
      <c r="G126" s="310"/>
      <c r="H126" s="310" t="s">
        <v>891</v>
      </c>
      <c r="I126" s="310" t="s">
        <v>853</v>
      </c>
      <c r="J126" s="310">
        <v>120</v>
      </c>
      <c r="K126" s="358"/>
    </row>
    <row r="127" s="1" customFormat="1" ht="15" customHeight="1">
      <c r="B127" s="355"/>
      <c r="C127" s="310" t="s">
        <v>900</v>
      </c>
      <c r="D127" s="310"/>
      <c r="E127" s="310"/>
      <c r="F127" s="333" t="s">
        <v>851</v>
      </c>
      <c r="G127" s="310"/>
      <c r="H127" s="310" t="s">
        <v>901</v>
      </c>
      <c r="I127" s="310" t="s">
        <v>853</v>
      </c>
      <c r="J127" s="310" t="s">
        <v>902</v>
      </c>
      <c r="K127" s="358"/>
    </row>
    <row r="128" s="1" customFormat="1" ht="15" customHeight="1">
      <c r="B128" s="355"/>
      <c r="C128" s="310" t="s">
        <v>84</v>
      </c>
      <c r="D128" s="310"/>
      <c r="E128" s="310"/>
      <c r="F128" s="333" t="s">
        <v>851</v>
      </c>
      <c r="G128" s="310"/>
      <c r="H128" s="310" t="s">
        <v>903</v>
      </c>
      <c r="I128" s="310" t="s">
        <v>853</v>
      </c>
      <c r="J128" s="310" t="s">
        <v>902</v>
      </c>
      <c r="K128" s="358"/>
    </row>
    <row r="129" s="1" customFormat="1" ht="15" customHeight="1">
      <c r="B129" s="355"/>
      <c r="C129" s="310" t="s">
        <v>862</v>
      </c>
      <c r="D129" s="310"/>
      <c r="E129" s="310"/>
      <c r="F129" s="333" t="s">
        <v>857</v>
      </c>
      <c r="G129" s="310"/>
      <c r="H129" s="310" t="s">
        <v>863</v>
      </c>
      <c r="I129" s="310" t="s">
        <v>853</v>
      </c>
      <c r="J129" s="310">
        <v>15</v>
      </c>
      <c r="K129" s="358"/>
    </row>
    <row r="130" s="1" customFormat="1" ht="15" customHeight="1">
      <c r="B130" s="355"/>
      <c r="C130" s="336" t="s">
        <v>864</v>
      </c>
      <c r="D130" s="336"/>
      <c r="E130" s="336"/>
      <c r="F130" s="337" t="s">
        <v>857</v>
      </c>
      <c r="G130" s="336"/>
      <c r="H130" s="336" t="s">
        <v>865</v>
      </c>
      <c r="I130" s="336" t="s">
        <v>853</v>
      </c>
      <c r="J130" s="336">
        <v>15</v>
      </c>
      <c r="K130" s="358"/>
    </row>
    <row r="131" s="1" customFormat="1" ht="15" customHeight="1">
      <c r="B131" s="355"/>
      <c r="C131" s="336" t="s">
        <v>866</v>
      </c>
      <c r="D131" s="336"/>
      <c r="E131" s="336"/>
      <c r="F131" s="337" t="s">
        <v>857</v>
      </c>
      <c r="G131" s="336"/>
      <c r="H131" s="336" t="s">
        <v>867</v>
      </c>
      <c r="I131" s="336" t="s">
        <v>853</v>
      </c>
      <c r="J131" s="336">
        <v>20</v>
      </c>
      <c r="K131" s="358"/>
    </row>
    <row r="132" s="1" customFormat="1" ht="15" customHeight="1">
      <c r="B132" s="355"/>
      <c r="C132" s="336" t="s">
        <v>868</v>
      </c>
      <c r="D132" s="336"/>
      <c r="E132" s="336"/>
      <c r="F132" s="337" t="s">
        <v>857</v>
      </c>
      <c r="G132" s="336"/>
      <c r="H132" s="336" t="s">
        <v>869</v>
      </c>
      <c r="I132" s="336" t="s">
        <v>853</v>
      </c>
      <c r="J132" s="336">
        <v>20</v>
      </c>
      <c r="K132" s="358"/>
    </row>
    <row r="133" s="1" customFormat="1" ht="15" customHeight="1">
      <c r="B133" s="355"/>
      <c r="C133" s="310" t="s">
        <v>856</v>
      </c>
      <c r="D133" s="310"/>
      <c r="E133" s="310"/>
      <c r="F133" s="333" t="s">
        <v>857</v>
      </c>
      <c r="G133" s="310"/>
      <c r="H133" s="310" t="s">
        <v>891</v>
      </c>
      <c r="I133" s="310" t="s">
        <v>853</v>
      </c>
      <c r="J133" s="310">
        <v>50</v>
      </c>
      <c r="K133" s="358"/>
    </row>
    <row r="134" s="1" customFormat="1" ht="15" customHeight="1">
      <c r="B134" s="355"/>
      <c r="C134" s="310" t="s">
        <v>870</v>
      </c>
      <c r="D134" s="310"/>
      <c r="E134" s="310"/>
      <c r="F134" s="333" t="s">
        <v>857</v>
      </c>
      <c r="G134" s="310"/>
      <c r="H134" s="310" t="s">
        <v>891</v>
      </c>
      <c r="I134" s="310" t="s">
        <v>853</v>
      </c>
      <c r="J134" s="310">
        <v>50</v>
      </c>
      <c r="K134" s="358"/>
    </row>
    <row r="135" s="1" customFormat="1" ht="15" customHeight="1">
      <c r="B135" s="355"/>
      <c r="C135" s="310" t="s">
        <v>876</v>
      </c>
      <c r="D135" s="310"/>
      <c r="E135" s="310"/>
      <c r="F135" s="333" t="s">
        <v>857</v>
      </c>
      <c r="G135" s="310"/>
      <c r="H135" s="310" t="s">
        <v>891</v>
      </c>
      <c r="I135" s="310" t="s">
        <v>853</v>
      </c>
      <c r="J135" s="310">
        <v>50</v>
      </c>
      <c r="K135" s="358"/>
    </row>
    <row r="136" s="1" customFormat="1" ht="15" customHeight="1">
      <c r="B136" s="355"/>
      <c r="C136" s="310" t="s">
        <v>878</v>
      </c>
      <c r="D136" s="310"/>
      <c r="E136" s="310"/>
      <c r="F136" s="333" t="s">
        <v>857</v>
      </c>
      <c r="G136" s="310"/>
      <c r="H136" s="310" t="s">
        <v>891</v>
      </c>
      <c r="I136" s="310" t="s">
        <v>853</v>
      </c>
      <c r="J136" s="310">
        <v>50</v>
      </c>
      <c r="K136" s="358"/>
    </row>
    <row r="137" s="1" customFormat="1" ht="15" customHeight="1">
      <c r="B137" s="355"/>
      <c r="C137" s="310" t="s">
        <v>879</v>
      </c>
      <c r="D137" s="310"/>
      <c r="E137" s="310"/>
      <c r="F137" s="333" t="s">
        <v>857</v>
      </c>
      <c r="G137" s="310"/>
      <c r="H137" s="310" t="s">
        <v>904</v>
      </c>
      <c r="I137" s="310" t="s">
        <v>853</v>
      </c>
      <c r="J137" s="310">
        <v>255</v>
      </c>
      <c r="K137" s="358"/>
    </row>
    <row r="138" s="1" customFormat="1" ht="15" customHeight="1">
      <c r="B138" s="355"/>
      <c r="C138" s="310" t="s">
        <v>881</v>
      </c>
      <c r="D138" s="310"/>
      <c r="E138" s="310"/>
      <c r="F138" s="333" t="s">
        <v>851</v>
      </c>
      <c r="G138" s="310"/>
      <c r="H138" s="310" t="s">
        <v>905</v>
      </c>
      <c r="I138" s="310" t="s">
        <v>883</v>
      </c>
      <c r="J138" s="310"/>
      <c r="K138" s="358"/>
    </row>
    <row r="139" s="1" customFormat="1" ht="15" customHeight="1">
      <c r="B139" s="355"/>
      <c r="C139" s="310" t="s">
        <v>884</v>
      </c>
      <c r="D139" s="310"/>
      <c r="E139" s="310"/>
      <c r="F139" s="333" t="s">
        <v>851</v>
      </c>
      <c r="G139" s="310"/>
      <c r="H139" s="310" t="s">
        <v>906</v>
      </c>
      <c r="I139" s="310" t="s">
        <v>886</v>
      </c>
      <c r="J139" s="310"/>
      <c r="K139" s="358"/>
    </row>
    <row r="140" s="1" customFormat="1" ht="15" customHeight="1">
      <c r="B140" s="355"/>
      <c r="C140" s="310" t="s">
        <v>887</v>
      </c>
      <c r="D140" s="310"/>
      <c r="E140" s="310"/>
      <c r="F140" s="333" t="s">
        <v>851</v>
      </c>
      <c r="G140" s="310"/>
      <c r="H140" s="310" t="s">
        <v>887</v>
      </c>
      <c r="I140" s="310" t="s">
        <v>886</v>
      </c>
      <c r="J140" s="310"/>
      <c r="K140" s="358"/>
    </row>
    <row r="141" s="1" customFormat="1" ht="15" customHeight="1">
      <c r="B141" s="355"/>
      <c r="C141" s="310" t="s">
        <v>38</v>
      </c>
      <c r="D141" s="310"/>
      <c r="E141" s="310"/>
      <c r="F141" s="333" t="s">
        <v>851</v>
      </c>
      <c r="G141" s="310"/>
      <c r="H141" s="310" t="s">
        <v>907</v>
      </c>
      <c r="I141" s="310" t="s">
        <v>886</v>
      </c>
      <c r="J141" s="310"/>
      <c r="K141" s="358"/>
    </row>
    <row r="142" s="1" customFormat="1" ht="15" customHeight="1">
      <c r="B142" s="355"/>
      <c r="C142" s="310" t="s">
        <v>908</v>
      </c>
      <c r="D142" s="310"/>
      <c r="E142" s="310"/>
      <c r="F142" s="333" t="s">
        <v>851</v>
      </c>
      <c r="G142" s="310"/>
      <c r="H142" s="310" t="s">
        <v>909</v>
      </c>
      <c r="I142" s="310" t="s">
        <v>886</v>
      </c>
      <c r="J142" s="310"/>
      <c r="K142" s="358"/>
    </row>
    <row r="143" s="1" customFormat="1" ht="15" customHeight="1">
      <c r="B143" s="359"/>
      <c r="C143" s="360"/>
      <c r="D143" s="360"/>
      <c r="E143" s="360"/>
      <c r="F143" s="360"/>
      <c r="G143" s="360"/>
      <c r="H143" s="360"/>
      <c r="I143" s="360"/>
      <c r="J143" s="360"/>
      <c r="K143" s="361"/>
    </row>
    <row r="144" s="1" customFormat="1" ht="18.75" customHeight="1">
      <c r="B144" s="346"/>
      <c r="C144" s="346"/>
      <c r="D144" s="346"/>
      <c r="E144" s="346"/>
      <c r="F144" s="347"/>
      <c r="G144" s="346"/>
      <c r="H144" s="346"/>
      <c r="I144" s="346"/>
      <c r="J144" s="346"/>
      <c r="K144" s="346"/>
    </row>
    <row r="145" s="1" customFormat="1" ht="18.75" customHeight="1">
      <c r="B145" s="318"/>
      <c r="C145" s="318"/>
      <c r="D145" s="318"/>
      <c r="E145" s="318"/>
      <c r="F145" s="318"/>
      <c r="G145" s="318"/>
      <c r="H145" s="318"/>
      <c r="I145" s="318"/>
      <c r="J145" s="318"/>
      <c r="K145" s="318"/>
    </row>
    <row r="146" s="1" customFormat="1" ht="7.5" customHeight="1">
      <c r="B146" s="319"/>
      <c r="C146" s="320"/>
      <c r="D146" s="320"/>
      <c r="E146" s="320"/>
      <c r="F146" s="320"/>
      <c r="G146" s="320"/>
      <c r="H146" s="320"/>
      <c r="I146" s="320"/>
      <c r="J146" s="320"/>
      <c r="K146" s="321"/>
    </row>
    <row r="147" s="1" customFormat="1" ht="45" customHeight="1">
      <c r="B147" s="322"/>
      <c r="C147" s="323" t="s">
        <v>910</v>
      </c>
      <c r="D147" s="323"/>
      <c r="E147" s="323"/>
      <c r="F147" s="323"/>
      <c r="G147" s="323"/>
      <c r="H147" s="323"/>
      <c r="I147" s="323"/>
      <c r="J147" s="323"/>
      <c r="K147" s="324"/>
    </row>
    <row r="148" s="1" customFormat="1" ht="17.25" customHeight="1">
      <c r="B148" s="322"/>
      <c r="C148" s="325" t="s">
        <v>845</v>
      </c>
      <c r="D148" s="325"/>
      <c r="E148" s="325"/>
      <c r="F148" s="325" t="s">
        <v>846</v>
      </c>
      <c r="G148" s="326"/>
      <c r="H148" s="325" t="s">
        <v>54</v>
      </c>
      <c r="I148" s="325" t="s">
        <v>57</v>
      </c>
      <c r="J148" s="325" t="s">
        <v>847</v>
      </c>
      <c r="K148" s="324"/>
    </row>
    <row r="149" s="1" customFormat="1" ht="17.25" customHeight="1">
      <c r="B149" s="322"/>
      <c r="C149" s="327" t="s">
        <v>848</v>
      </c>
      <c r="D149" s="327"/>
      <c r="E149" s="327"/>
      <c r="F149" s="328" t="s">
        <v>849</v>
      </c>
      <c r="G149" s="329"/>
      <c r="H149" s="327"/>
      <c r="I149" s="327"/>
      <c r="J149" s="327" t="s">
        <v>850</v>
      </c>
      <c r="K149" s="324"/>
    </row>
    <row r="150" s="1" customFormat="1" ht="5.25" customHeight="1">
      <c r="B150" s="335"/>
      <c r="C150" s="330"/>
      <c r="D150" s="330"/>
      <c r="E150" s="330"/>
      <c r="F150" s="330"/>
      <c r="G150" s="331"/>
      <c r="H150" s="330"/>
      <c r="I150" s="330"/>
      <c r="J150" s="330"/>
      <c r="K150" s="358"/>
    </row>
    <row r="151" s="1" customFormat="1" ht="15" customHeight="1">
      <c r="B151" s="335"/>
      <c r="C151" s="362" t="s">
        <v>854</v>
      </c>
      <c r="D151" s="310"/>
      <c r="E151" s="310"/>
      <c r="F151" s="363" t="s">
        <v>851</v>
      </c>
      <c r="G151" s="310"/>
      <c r="H151" s="362" t="s">
        <v>891</v>
      </c>
      <c r="I151" s="362" t="s">
        <v>853</v>
      </c>
      <c r="J151" s="362">
        <v>120</v>
      </c>
      <c r="K151" s="358"/>
    </row>
    <row r="152" s="1" customFormat="1" ht="15" customHeight="1">
      <c r="B152" s="335"/>
      <c r="C152" s="362" t="s">
        <v>900</v>
      </c>
      <c r="D152" s="310"/>
      <c r="E152" s="310"/>
      <c r="F152" s="363" t="s">
        <v>851</v>
      </c>
      <c r="G152" s="310"/>
      <c r="H152" s="362" t="s">
        <v>911</v>
      </c>
      <c r="I152" s="362" t="s">
        <v>853</v>
      </c>
      <c r="J152" s="362" t="s">
        <v>902</v>
      </c>
      <c r="K152" s="358"/>
    </row>
    <row r="153" s="1" customFormat="1" ht="15" customHeight="1">
      <c r="B153" s="335"/>
      <c r="C153" s="362" t="s">
        <v>84</v>
      </c>
      <c r="D153" s="310"/>
      <c r="E153" s="310"/>
      <c r="F153" s="363" t="s">
        <v>851</v>
      </c>
      <c r="G153" s="310"/>
      <c r="H153" s="362" t="s">
        <v>912</v>
      </c>
      <c r="I153" s="362" t="s">
        <v>853</v>
      </c>
      <c r="J153" s="362" t="s">
        <v>902</v>
      </c>
      <c r="K153" s="358"/>
    </row>
    <row r="154" s="1" customFormat="1" ht="15" customHeight="1">
      <c r="B154" s="335"/>
      <c r="C154" s="362" t="s">
        <v>856</v>
      </c>
      <c r="D154" s="310"/>
      <c r="E154" s="310"/>
      <c r="F154" s="363" t="s">
        <v>857</v>
      </c>
      <c r="G154" s="310"/>
      <c r="H154" s="362" t="s">
        <v>891</v>
      </c>
      <c r="I154" s="362" t="s">
        <v>853</v>
      </c>
      <c r="J154" s="362">
        <v>50</v>
      </c>
      <c r="K154" s="358"/>
    </row>
    <row r="155" s="1" customFormat="1" ht="15" customHeight="1">
      <c r="B155" s="335"/>
      <c r="C155" s="362" t="s">
        <v>859</v>
      </c>
      <c r="D155" s="310"/>
      <c r="E155" s="310"/>
      <c r="F155" s="363" t="s">
        <v>851</v>
      </c>
      <c r="G155" s="310"/>
      <c r="H155" s="362" t="s">
        <v>891</v>
      </c>
      <c r="I155" s="362" t="s">
        <v>861</v>
      </c>
      <c r="J155" s="362"/>
      <c r="K155" s="358"/>
    </row>
    <row r="156" s="1" customFormat="1" ht="15" customHeight="1">
      <c r="B156" s="335"/>
      <c r="C156" s="362" t="s">
        <v>870</v>
      </c>
      <c r="D156" s="310"/>
      <c r="E156" s="310"/>
      <c r="F156" s="363" t="s">
        <v>857</v>
      </c>
      <c r="G156" s="310"/>
      <c r="H156" s="362" t="s">
        <v>891</v>
      </c>
      <c r="I156" s="362" t="s">
        <v>853</v>
      </c>
      <c r="J156" s="362">
        <v>50</v>
      </c>
      <c r="K156" s="358"/>
    </row>
    <row r="157" s="1" customFormat="1" ht="15" customHeight="1">
      <c r="B157" s="335"/>
      <c r="C157" s="362" t="s">
        <v>878</v>
      </c>
      <c r="D157" s="310"/>
      <c r="E157" s="310"/>
      <c r="F157" s="363" t="s">
        <v>857</v>
      </c>
      <c r="G157" s="310"/>
      <c r="H157" s="362" t="s">
        <v>891</v>
      </c>
      <c r="I157" s="362" t="s">
        <v>853</v>
      </c>
      <c r="J157" s="362">
        <v>50</v>
      </c>
      <c r="K157" s="358"/>
    </row>
    <row r="158" s="1" customFormat="1" ht="15" customHeight="1">
      <c r="B158" s="335"/>
      <c r="C158" s="362" t="s">
        <v>876</v>
      </c>
      <c r="D158" s="310"/>
      <c r="E158" s="310"/>
      <c r="F158" s="363" t="s">
        <v>857</v>
      </c>
      <c r="G158" s="310"/>
      <c r="H158" s="362" t="s">
        <v>891</v>
      </c>
      <c r="I158" s="362" t="s">
        <v>853</v>
      </c>
      <c r="J158" s="362">
        <v>50</v>
      </c>
      <c r="K158" s="358"/>
    </row>
    <row r="159" s="1" customFormat="1" ht="15" customHeight="1">
      <c r="B159" s="335"/>
      <c r="C159" s="362" t="s">
        <v>97</v>
      </c>
      <c r="D159" s="310"/>
      <c r="E159" s="310"/>
      <c r="F159" s="363" t="s">
        <v>851</v>
      </c>
      <c r="G159" s="310"/>
      <c r="H159" s="362" t="s">
        <v>913</v>
      </c>
      <c r="I159" s="362" t="s">
        <v>853</v>
      </c>
      <c r="J159" s="362" t="s">
        <v>914</v>
      </c>
      <c r="K159" s="358"/>
    </row>
    <row r="160" s="1" customFormat="1" ht="15" customHeight="1">
      <c r="B160" s="335"/>
      <c r="C160" s="362" t="s">
        <v>915</v>
      </c>
      <c r="D160" s="310"/>
      <c r="E160" s="310"/>
      <c r="F160" s="363" t="s">
        <v>851</v>
      </c>
      <c r="G160" s="310"/>
      <c r="H160" s="362" t="s">
        <v>916</v>
      </c>
      <c r="I160" s="362" t="s">
        <v>886</v>
      </c>
      <c r="J160" s="362"/>
      <c r="K160" s="358"/>
    </row>
    <row r="161" s="1" customFormat="1" ht="15" customHeight="1">
      <c r="B161" s="364"/>
      <c r="C161" s="344"/>
      <c r="D161" s="344"/>
      <c r="E161" s="344"/>
      <c r="F161" s="344"/>
      <c r="G161" s="344"/>
      <c r="H161" s="344"/>
      <c r="I161" s="344"/>
      <c r="J161" s="344"/>
      <c r="K161" s="365"/>
    </row>
    <row r="162" s="1" customFormat="1" ht="18.75" customHeight="1">
      <c r="B162" s="346"/>
      <c r="C162" s="356"/>
      <c r="D162" s="356"/>
      <c r="E162" s="356"/>
      <c r="F162" s="366"/>
      <c r="G162" s="356"/>
      <c r="H162" s="356"/>
      <c r="I162" s="356"/>
      <c r="J162" s="356"/>
      <c r="K162" s="346"/>
    </row>
    <row r="163" s="1" customFormat="1" ht="18.75" customHeight="1">
      <c r="B163" s="318"/>
      <c r="C163" s="318"/>
      <c r="D163" s="318"/>
      <c r="E163" s="318"/>
      <c r="F163" s="318"/>
      <c r="G163" s="318"/>
      <c r="H163" s="318"/>
      <c r="I163" s="318"/>
      <c r="J163" s="318"/>
      <c r="K163" s="318"/>
    </row>
    <row r="164" s="1" customFormat="1" ht="7.5" customHeight="1">
      <c r="B164" s="297"/>
      <c r="C164" s="298"/>
      <c r="D164" s="298"/>
      <c r="E164" s="298"/>
      <c r="F164" s="298"/>
      <c r="G164" s="298"/>
      <c r="H164" s="298"/>
      <c r="I164" s="298"/>
      <c r="J164" s="298"/>
      <c r="K164" s="299"/>
    </row>
    <row r="165" s="1" customFormat="1" ht="45" customHeight="1">
      <c r="B165" s="300"/>
      <c r="C165" s="301" t="s">
        <v>917</v>
      </c>
      <c r="D165" s="301"/>
      <c r="E165" s="301"/>
      <c r="F165" s="301"/>
      <c r="G165" s="301"/>
      <c r="H165" s="301"/>
      <c r="I165" s="301"/>
      <c r="J165" s="301"/>
      <c r="K165" s="302"/>
    </row>
    <row r="166" s="1" customFormat="1" ht="17.25" customHeight="1">
      <c r="B166" s="300"/>
      <c r="C166" s="325" t="s">
        <v>845</v>
      </c>
      <c r="D166" s="325"/>
      <c r="E166" s="325"/>
      <c r="F166" s="325" t="s">
        <v>846</v>
      </c>
      <c r="G166" s="367"/>
      <c r="H166" s="368" t="s">
        <v>54</v>
      </c>
      <c r="I166" s="368" t="s">
        <v>57</v>
      </c>
      <c r="J166" s="325" t="s">
        <v>847</v>
      </c>
      <c r="K166" s="302"/>
    </row>
    <row r="167" s="1" customFormat="1" ht="17.25" customHeight="1">
      <c r="B167" s="303"/>
      <c r="C167" s="327" t="s">
        <v>848</v>
      </c>
      <c r="D167" s="327"/>
      <c r="E167" s="327"/>
      <c r="F167" s="328" t="s">
        <v>849</v>
      </c>
      <c r="G167" s="369"/>
      <c r="H167" s="370"/>
      <c r="I167" s="370"/>
      <c r="J167" s="327" t="s">
        <v>850</v>
      </c>
      <c r="K167" s="305"/>
    </row>
    <row r="168" s="1" customFormat="1" ht="5.25" customHeight="1">
      <c r="B168" s="335"/>
      <c r="C168" s="330"/>
      <c r="D168" s="330"/>
      <c r="E168" s="330"/>
      <c r="F168" s="330"/>
      <c r="G168" s="331"/>
      <c r="H168" s="330"/>
      <c r="I168" s="330"/>
      <c r="J168" s="330"/>
      <c r="K168" s="358"/>
    </row>
    <row r="169" s="1" customFormat="1" ht="15" customHeight="1">
      <c r="B169" s="335"/>
      <c r="C169" s="310" t="s">
        <v>854</v>
      </c>
      <c r="D169" s="310"/>
      <c r="E169" s="310"/>
      <c r="F169" s="333" t="s">
        <v>851</v>
      </c>
      <c r="G169" s="310"/>
      <c r="H169" s="310" t="s">
        <v>891</v>
      </c>
      <c r="I169" s="310" t="s">
        <v>853</v>
      </c>
      <c r="J169" s="310">
        <v>120</v>
      </c>
      <c r="K169" s="358"/>
    </row>
    <row r="170" s="1" customFormat="1" ht="15" customHeight="1">
      <c r="B170" s="335"/>
      <c r="C170" s="310" t="s">
        <v>900</v>
      </c>
      <c r="D170" s="310"/>
      <c r="E170" s="310"/>
      <c r="F170" s="333" t="s">
        <v>851</v>
      </c>
      <c r="G170" s="310"/>
      <c r="H170" s="310" t="s">
        <v>901</v>
      </c>
      <c r="I170" s="310" t="s">
        <v>853</v>
      </c>
      <c r="J170" s="310" t="s">
        <v>902</v>
      </c>
      <c r="K170" s="358"/>
    </row>
    <row r="171" s="1" customFormat="1" ht="15" customHeight="1">
      <c r="B171" s="335"/>
      <c r="C171" s="310" t="s">
        <v>84</v>
      </c>
      <c r="D171" s="310"/>
      <c r="E171" s="310"/>
      <c r="F171" s="333" t="s">
        <v>851</v>
      </c>
      <c r="G171" s="310"/>
      <c r="H171" s="310" t="s">
        <v>918</v>
      </c>
      <c r="I171" s="310" t="s">
        <v>853</v>
      </c>
      <c r="J171" s="310" t="s">
        <v>902</v>
      </c>
      <c r="K171" s="358"/>
    </row>
    <row r="172" s="1" customFormat="1" ht="15" customHeight="1">
      <c r="B172" s="335"/>
      <c r="C172" s="310" t="s">
        <v>856</v>
      </c>
      <c r="D172" s="310"/>
      <c r="E172" s="310"/>
      <c r="F172" s="333" t="s">
        <v>857</v>
      </c>
      <c r="G172" s="310"/>
      <c r="H172" s="310" t="s">
        <v>918</v>
      </c>
      <c r="I172" s="310" t="s">
        <v>853</v>
      </c>
      <c r="J172" s="310">
        <v>50</v>
      </c>
      <c r="K172" s="358"/>
    </row>
    <row r="173" s="1" customFormat="1" ht="15" customHeight="1">
      <c r="B173" s="335"/>
      <c r="C173" s="310" t="s">
        <v>859</v>
      </c>
      <c r="D173" s="310"/>
      <c r="E173" s="310"/>
      <c r="F173" s="333" t="s">
        <v>851</v>
      </c>
      <c r="G173" s="310"/>
      <c r="H173" s="310" t="s">
        <v>918</v>
      </c>
      <c r="I173" s="310" t="s">
        <v>861</v>
      </c>
      <c r="J173" s="310"/>
      <c r="K173" s="358"/>
    </row>
    <row r="174" s="1" customFormat="1" ht="15" customHeight="1">
      <c r="B174" s="335"/>
      <c r="C174" s="310" t="s">
        <v>870</v>
      </c>
      <c r="D174" s="310"/>
      <c r="E174" s="310"/>
      <c r="F174" s="333" t="s">
        <v>857</v>
      </c>
      <c r="G174" s="310"/>
      <c r="H174" s="310" t="s">
        <v>918</v>
      </c>
      <c r="I174" s="310" t="s">
        <v>853</v>
      </c>
      <c r="J174" s="310">
        <v>50</v>
      </c>
      <c r="K174" s="358"/>
    </row>
    <row r="175" s="1" customFormat="1" ht="15" customHeight="1">
      <c r="B175" s="335"/>
      <c r="C175" s="310" t="s">
        <v>878</v>
      </c>
      <c r="D175" s="310"/>
      <c r="E175" s="310"/>
      <c r="F175" s="333" t="s">
        <v>857</v>
      </c>
      <c r="G175" s="310"/>
      <c r="H175" s="310" t="s">
        <v>918</v>
      </c>
      <c r="I175" s="310" t="s">
        <v>853</v>
      </c>
      <c r="J175" s="310">
        <v>50</v>
      </c>
      <c r="K175" s="358"/>
    </row>
    <row r="176" s="1" customFormat="1" ht="15" customHeight="1">
      <c r="B176" s="335"/>
      <c r="C176" s="310" t="s">
        <v>876</v>
      </c>
      <c r="D176" s="310"/>
      <c r="E176" s="310"/>
      <c r="F176" s="333" t="s">
        <v>857</v>
      </c>
      <c r="G176" s="310"/>
      <c r="H176" s="310" t="s">
        <v>918</v>
      </c>
      <c r="I176" s="310" t="s">
        <v>853</v>
      </c>
      <c r="J176" s="310">
        <v>50</v>
      </c>
      <c r="K176" s="358"/>
    </row>
    <row r="177" s="1" customFormat="1" ht="15" customHeight="1">
      <c r="B177" s="335"/>
      <c r="C177" s="310" t="s">
        <v>111</v>
      </c>
      <c r="D177" s="310"/>
      <c r="E177" s="310"/>
      <c r="F177" s="333" t="s">
        <v>851</v>
      </c>
      <c r="G177" s="310"/>
      <c r="H177" s="310" t="s">
        <v>919</v>
      </c>
      <c r="I177" s="310" t="s">
        <v>920</v>
      </c>
      <c r="J177" s="310"/>
      <c r="K177" s="358"/>
    </row>
    <row r="178" s="1" customFormat="1" ht="15" customHeight="1">
      <c r="B178" s="335"/>
      <c r="C178" s="310" t="s">
        <v>57</v>
      </c>
      <c r="D178" s="310"/>
      <c r="E178" s="310"/>
      <c r="F178" s="333" t="s">
        <v>851</v>
      </c>
      <c r="G178" s="310"/>
      <c r="H178" s="310" t="s">
        <v>921</v>
      </c>
      <c r="I178" s="310" t="s">
        <v>922</v>
      </c>
      <c r="J178" s="310">
        <v>1</v>
      </c>
      <c r="K178" s="358"/>
    </row>
    <row r="179" s="1" customFormat="1" ht="15" customHeight="1">
      <c r="B179" s="335"/>
      <c r="C179" s="310" t="s">
        <v>53</v>
      </c>
      <c r="D179" s="310"/>
      <c r="E179" s="310"/>
      <c r="F179" s="333" t="s">
        <v>851</v>
      </c>
      <c r="G179" s="310"/>
      <c r="H179" s="310" t="s">
        <v>923</v>
      </c>
      <c r="I179" s="310" t="s">
        <v>853</v>
      </c>
      <c r="J179" s="310">
        <v>20</v>
      </c>
      <c r="K179" s="358"/>
    </row>
    <row r="180" s="1" customFormat="1" ht="15" customHeight="1">
      <c r="B180" s="335"/>
      <c r="C180" s="310" t="s">
        <v>54</v>
      </c>
      <c r="D180" s="310"/>
      <c r="E180" s="310"/>
      <c r="F180" s="333" t="s">
        <v>851</v>
      </c>
      <c r="G180" s="310"/>
      <c r="H180" s="310" t="s">
        <v>924</v>
      </c>
      <c r="I180" s="310" t="s">
        <v>853</v>
      </c>
      <c r="J180" s="310">
        <v>255</v>
      </c>
      <c r="K180" s="358"/>
    </row>
    <row r="181" s="1" customFormat="1" ht="15" customHeight="1">
      <c r="B181" s="335"/>
      <c r="C181" s="310" t="s">
        <v>112</v>
      </c>
      <c r="D181" s="310"/>
      <c r="E181" s="310"/>
      <c r="F181" s="333" t="s">
        <v>851</v>
      </c>
      <c r="G181" s="310"/>
      <c r="H181" s="310" t="s">
        <v>815</v>
      </c>
      <c r="I181" s="310" t="s">
        <v>853</v>
      </c>
      <c r="J181" s="310">
        <v>10</v>
      </c>
      <c r="K181" s="358"/>
    </row>
    <row r="182" s="1" customFormat="1" ht="15" customHeight="1">
      <c r="B182" s="335"/>
      <c r="C182" s="310" t="s">
        <v>113</v>
      </c>
      <c r="D182" s="310"/>
      <c r="E182" s="310"/>
      <c r="F182" s="333" t="s">
        <v>851</v>
      </c>
      <c r="G182" s="310"/>
      <c r="H182" s="310" t="s">
        <v>925</v>
      </c>
      <c r="I182" s="310" t="s">
        <v>886</v>
      </c>
      <c r="J182" s="310"/>
      <c r="K182" s="358"/>
    </row>
    <row r="183" s="1" customFormat="1" ht="15" customHeight="1">
      <c r="B183" s="335"/>
      <c r="C183" s="310" t="s">
        <v>926</v>
      </c>
      <c r="D183" s="310"/>
      <c r="E183" s="310"/>
      <c r="F183" s="333" t="s">
        <v>851</v>
      </c>
      <c r="G183" s="310"/>
      <c r="H183" s="310" t="s">
        <v>927</v>
      </c>
      <c r="I183" s="310" t="s">
        <v>886</v>
      </c>
      <c r="J183" s="310"/>
      <c r="K183" s="358"/>
    </row>
    <row r="184" s="1" customFormat="1" ht="15" customHeight="1">
      <c r="B184" s="335"/>
      <c r="C184" s="310" t="s">
        <v>915</v>
      </c>
      <c r="D184" s="310"/>
      <c r="E184" s="310"/>
      <c r="F184" s="333" t="s">
        <v>851</v>
      </c>
      <c r="G184" s="310"/>
      <c r="H184" s="310" t="s">
        <v>928</v>
      </c>
      <c r="I184" s="310" t="s">
        <v>886</v>
      </c>
      <c r="J184" s="310"/>
      <c r="K184" s="358"/>
    </row>
    <row r="185" s="1" customFormat="1" ht="15" customHeight="1">
      <c r="B185" s="335"/>
      <c r="C185" s="310" t="s">
        <v>115</v>
      </c>
      <c r="D185" s="310"/>
      <c r="E185" s="310"/>
      <c r="F185" s="333" t="s">
        <v>857</v>
      </c>
      <c r="G185" s="310"/>
      <c r="H185" s="310" t="s">
        <v>929</v>
      </c>
      <c r="I185" s="310" t="s">
        <v>853</v>
      </c>
      <c r="J185" s="310">
        <v>50</v>
      </c>
      <c r="K185" s="358"/>
    </row>
    <row r="186" s="1" customFormat="1" ht="15" customHeight="1">
      <c r="B186" s="335"/>
      <c r="C186" s="310" t="s">
        <v>930</v>
      </c>
      <c r="D186" s="310"/>
      <c r="E186" s="310"/>
      <c r="F186" s="333" t="s">
        <v>857</v>
      </c>
      <c r="G186" s="310"/>
      <c r="H186" s="310" t="s">
        <v>931</v>
      </c>
      <c r="I186" s="310" t="s">
        <v>932</v>
      </c>
      <c r="J186" s="310"/>
      <c r="K186" s="358"/>
    </row>
    <row r="187" s="1" customFormat="1" ht="15" customHeight="1">
      <c r="B187" s="335"/>
      <c r="C187" s="310" t="s">
        <v>933</v>
      </c>
      <c r="D187" s="310"/>
      <c r="E187" s="310"/>
      <c r="F187" s="333" t="s">
        <v>857</v>
      </c>
      <c r="G187" s="310"/>
      <c r="H187" s="310" t="s">
        <v>934</v>
      </c>
      <c r="I187" s="310" t="s">
        <v>932</v>
      </c>
      <c r="J187" s="310"/>
      <c r="K187" s="358"/>
    </row>
    <row r="188" s="1" customFormat="1" ht="15" customHeight="1">
      <c r="B188" s="335"/>
      <c r="C188" s="310" t="s">
        <v>935</v>
      </c>
      <c r="D188" s="310"/>
      <c r="E188" s="310"/>
      <c r="F188" s="333" t="s">
        <v>857</v>
      </c>
      <c r="G188" s="310"/>
      <c r="H188" s="310" t="s">
        <v>936</v>
      </c>
      <c r="I188" s="310" t="s">
        <v>932</v>
      </c>
      <c r="J188" s="310"/>
      <c r="K188" s="358"/>
    </row>
    <row r="189" s="1" customFormat="1" ht="15" customHeight="1">
      <c r="B189" s="335"/>
      <c r="C189" s="371" t="s">
        <v>937</v>
      </c>
      <c r="D189" s="310"/>
      <c r="E189" s="310"/>
      <c r="F189" s="333" t="s">
        <v>857</v>
      </c>
      <c r="G189" s="310"/>
      <c r="H189" s="310" t="s">
        <v>938</v>
      </c>
      <c r="I189" s="310" t="s">
        <v>939</v>
      </c>
      <c r="J189" s="372" t="s">
        <v>940</v>
      </c>
      <c r="K189" s="358"/>
    </row>
    <row r="190" s="1" customFormat="1" ht="15" customHeight="1">
      <c r="B190" s="335"/>
      <c r="C190" s="371" t="s">
        <v>42</v>
      </c>
      <c r="D190" s="310"/>
      <c r="E190" s="310"/>
      <c r="F190" s="333" t="s">
        <v>851</v>
      </c>
      <c r="G190" s="310"/>
      <c r="H190" s="307" t="s">
        <v>941</v>
      </c>
      <c r="I190" s="310" t="s">
        <v>942</v>
      </c>
      <c r="J190" s="310"/>
      <c r="K190" s="358"/>
    </row>
    <row r="191" s="1" customFormat="1" ht="15" customHeight="1">
      <c r="B191" s="335"/>
      <c r="C191" s="371" t="s">
        <v>943</v>
      </c>
      <c r="D191" s="310"/>
      <c r="E191" s="310"/>
      <c r="F191" s="333" t="s">
        <v>851</v>
      </c>
      <c r="G191" s="310"/>
      <c r="H191" s="310" t="s">
        <v>944</v>
      </c>
      <c r="I191" s="310" t="s">
        <v>886</v>
      </c>
      <c r="J191" s="310"/>
      <c r="K191" s="358"/>
    </row>
    <row r="192" s="1" customFormat="1" ht="15" customHeight="1">
      <c r="B192" s="335"/>
      <c r="C192" s="371" t="s">
        <v>945</v>
      </c>
      <c r="D192" s="310"/>
      <c r="E192" s="310"/>
      <c r="F192" s="333" t="s">
        <v>851</v>
      </c>
      <c r="G192" s="310"/>
      <c r="H192" s="310" t="s">
        <v>946</v>
      </c>
      <c r="I192" s="310" t="s">
        <v>886</v>
      </c>
      <c r="J192" s="310"/>
      <c r="K192" s="358"/>
    </row>
    <row r="193" s="1" customFormat="1" ht="15" customHeight="1">
      <c r="B193" s="335"/>
      <c r="C193" s="371" t="s">
        <v>947</v>
      </c>
      <c r="D193" s="310"/>
      <c r="E193" s="310"/>
      <c r="F193" s="333" t="s">
        <v>857</v>
      </c>
      <c r="G193" s="310"/>
      <c r="H193" s="310" t="s">
        <v>948</v>
      </c>
      <c r="I193" s="310" t="s">
        <v>886</v>
      </c>
      <c r="J193" s="310"/>
      <c r="K193" s="358"/>
    </row>
    <row r="194" s="1" customFormat="1" ht="15" customHeight="1">
      <c r="B194" s="364"/>
      <c r="C194" s="373"/>
      <c r="D194" s="344"/>
      <c r="E194" s="344"/>
      <c r="F194" s="344"/>
      <c r="G194" s="344"/>
      <c r="H194" s="344"/>
      <c r="I194" s="344"/>
      <c r="J194" s="344"/>
      <c r="K194" s="365"/>
    </row>
    <row r="195" s="1" customFormat="1" ht="18.75" customHeight="1">
      <c r="B195" s="346"/>
      <c r="C195" s="356"/>
      <c r="D195" s="356"/>
      <c r="E195" s="356"/>
      <c r="F195" s="366"/>
      <c r="G195" s="356"/>
      <c r="H195" s="356"/>
      <c r="I195" s="356"/>
      <c r="J195" s="356"/>
      <c r="K195" s="346"/>
    </row>
    <row r="196" s="1" customFormat="1" ht="18.75" customHeight="1">
      <c r="B196" s="346"/>
      <c r="C196" s="356"/>
      <c r="D196" s="356"/>
      <c r="E196" s="356"/>
      <c r="F196" s="366"/>
      <c r="G196" s="356"/>
      <c r="H196" s="356"/>
      <c r="I196" s="356"/>
      <c r="J196" s="356"/>
      <c r="K196" s="346"/>
    </row>
    <row r="197" s="1" customFormat="1" ht="18.75" customHeight="1">
      <c r="B197" s="318"/>
      <c r="C197" s="318"/>
      <c r="D197" s="318"/>
      <c r="E197" s="318"/>
      <c r="F197" s="318"/>
      <c r="G197" s="318"/>
      <c r="H197" s="318"/>
      <c r="I197" s="318"/>
      <c r="J197" s="318"/>
      <c r="K197" s="318"/>
    </row>
    <row r="198" s="1" customFormat="1" ht="13.5">
      <c r="B198" s="297"/>
      <c r="C198" s="298"/>
      <c r="D198" s="298"/>
      <c r="E198" s="298"/>
      <c r="F198" s="298"/>
      <c r="G198" s="298"/>
      <c r="H198" s="298"/>
      <c r="I198" s="298"/>
      <c r="J198" s="298"/>
      <c r="K198" s="299"/>
    </row>
    <row r="199" s="1" customFormat="1" ht="21">
      <c r="B199" s="300"/>
      <c r="C199" s="301" t="s">
        <v>949</v>
      </c>
      <c r="D199" s="301"/>
      <c r="E199" s="301"/>
      <c r="F199" s="301"/>
      <c r="G199" s="301"/>
      <c r="H199" s="301"/>
      <c r="I199" s="301"/>
      <c r="J199" s="301"/>
      <c r="K199" s="302"/>
    </row>
    <row r="200" s="1" customFormat="1" ht="25.5" customHeight="1">
      <c r="B200" s="300"/>
      <c r="C200" s="374" t="s">
        <v>950</v>
      </c>
      <c r="D200" s="374"/>
      <c r="E200" s="374"/>
      <c r="F200" s="374" t="s">
        <v>951</v>
      </c>
      <c r="G200" s="375"/>
      <c r="H200" s="374" t="s">
        <v>952</v>
      </c>
      <c r="I200" s="374"/>
      <c r="J200" s="374"/>
      <c r="K200" s="302"/>
    </row>
    <row r="201" s="1" customFormat="1" ht="5.25" customHeight="1">
      <c r="B201" s="335"/>
      <c r="C201" s="330"/>
      <c r="D201" s="330"/>
      <c r="E201" s="330"/>
      <c r="F201" s="330"/>
      <c r="G201" s="356"/>
      <c r="H201" s="330"/>
      <c r="I201" s="330"/>
      <c r="J201" s="330"/>
      <c r="K201" s="358"/>
    </row>
    <row r="202" s="1" customFormat="1" ht="15" customHeight="1">
      <c r="B202" s="335"/>
      <c r="C202" s="310" t="s">
        <v>942</v>
      </c>
      <c r="D202" s="310"/>
      <c r="E202" s="310"/>
      <c r="F202" s="333" t="s">
        <v>43</v>
      </c>
      <c r="G202" s="310"/>
      <c r="H202" s="310" t="s">
        <v>953</v>
      </c>
      <c r="I202" s="310"/>
      <c r="J202" s="310"/>
      <c r="K202" s="358"/>
    </row>
    <row r="203" s="1" customFormat="1" ht="15" customHeight="1">
      <c r="B203" s="335"/>
      <c r="C203" s="310"/>
      <c r="D203" s="310"/>
      <c r="E203" s="310"/>
      <c r="F203" s="333" t="s">
        <v>44</v>
      </c>
      <c r="G203" s="310"/>
      <c r="H203" s="310" t="s">
        <v>954</v>
      </c>
      <c r="I203" s="310"/>
      <c r="J203" s="310"/>
      <c r="K203" s="358"/>
    </row>
    <row r="204" s="1" customFormat="1" ht="15" customHeight="1">
      <c r="B204" s="335"/>
      <c r="C204" s="310"/>
      <c r="D204" s="310"/>
      <c r="E204" s="310"/>
      <c r="F204" s="333" t="s">
        <v>47</v>
      </c>
      <c r="G204" s="310"/>
      <c r="H204" s="310" t="s">
        <v>955</v>
      </c>
      <c r="I204" s="310"/>
      <c r="J204" s="310"/>
      <c r="K204" s="358"/>
    </row>
    <row r="205" s="1" customFormat="1" ht="15" customHeight="1">
      <c r="B205" s="335"/>
      <c r="C205" s="310"/>
      <c r="D205" s="310"/>
      <c r="E205" s="310"/>
      <c r="F205" s="333" t="s">
        <v>45</v>
      </c>
      <c r="G205" s="310"/>
      <c r="H205" s="310" t="s">
        <v>956</v>
      </c>
      <c r="I205" s="310"/>
      <c r="J205" s="310"/>
      <c r="K205" s="358"/>
    </row>
    <row r="206" s="1" customFormat="1" ht="15" customHeight="1">
      <c r="B206" s="335"/>
      <c r="C206" s="310"/>
      <c r="D206" s="310"/>
      <c r="E206" s="310"/>
      <c r="F206" s="333" t="s">
        <v>46</v>
      </c>
      <c r="G206" s="310"/>
      <c r="H206" s="310" t="s">
        <v>957</v>
      </c>
      <c r="I206" s="310"/>
      <c r="J206" s="310"/>
      <c r="K206" s="358"/>
    </row>
    <row r="207" s="1" customFormat="1" ht="15" customHeight="1">
      <c r="B207" s="335"/>
      <c r="C207" s="310"/>
      <c r="D207" s="310"/>
      <c r="E207" s="310"/>
      <c r="F207" s="333"/>
      <c r="G207" s="310"/>
      <c r="H207" s="310"/>
      <c r="I207" s="310"/>
      <c r="J207" s="310"/>
      <c r="K207" s="358"/>
    </row>
    <row r="208" s="1" customFormat="1" ht="15" customHeight="1">
      <c r="B208" s="335"/>
      <c r="C208" s="310" t="s">
        <v>898</v>
      </c>
      <c r="D208" s="310"/>
      <c r="E208" s="310"/>
      <c r="F208" s="333" t="s">
        <v>77</v>
      </c>
      <c r="G208" s="310"/>
      <c r="H208" s="310" t="s">
        <v>958</v>
      </c>
      <c r="I208" s="310"/>
      <c r="J208" s="310"/>
      <c r="K208" s="358"/>
    </row>
    <row r="209" s="1" customFormat="1" ht="15" customHeight="1">
      <c r="B209" s="335"/>
      <c r="C209" s="310"/>
      <c r="D209" s="310"/>
      <c r="E209" s="310"/>
      <c r="F209" s="333" t="s">
        <v>797</v>
      </c>
      <c r="G209" s="310"/>
      <c r="H209" s="310" t="s">
        <v>798</v>
      </c>
      <c r="I209" s="310"/>
      <c r="J209" s="310"/>
      <c r="K209" s="358"/>
    </row>
    <row r="210" s="1" customFormat="1" ht="15" customHeight="1">
      <c r="B210" s="335"/>
      <c r="C210" s="310"/>
      <c r="D210" s="310"/>
      <c r="E210" s="310"/>
      <c r="F210" s="333" t="s">
        <v>795</v>
      </c>
      <c r="G210" s="310"/>
      <c r="H210" s="310" t="s">
        <v>959</v>
      </c>
      <c r="I210" s="310"/>
      <c r="J210" s="310"/>
      <c r="K210" s="358"/>
    </row>
    <row r="211" s="1" customFormat="1" ht="15" customHeight="1">
      <c r="B211" s="376"/>
      <c r="C211" s="310"/>
      <c r="D211" s="310"/>
      <c r="E211" s="310"/>
      <c r="F211" s="333" t="s">
        <v>89</v>
      </c>
      <c r="G211" s="371"/>
      <c r="H211" s="362" t="s">
        <v>799</v>
      </c>
      <c r="I211" s="362"/>
      <c r="J211" s="362"/>
      <c r="K211" s="377"/>
    </row>
    <row r="212" s="1" customFormat="1" ht="15" customHeight="1">
      <c r="B212" s="376"/>
      <c r="C212" s="310"/>
      <c r="D212" s="310"/>
      <c r="E212" s="310"/>
      <c r="F212" s="333" t="s">
        <v>736</v>
      </c>
      <c r="G212" s="371"/>
      <c r="H212" s="362" t="s">
        <v>960</v>
      </c>
      <c r="I212" s="362"/>
      <c r="J212" s="362"/>
      <c r="K212" s="377"/>
    </row>
    <row r="213" s="1" customFormat="1" ht="15" customHeight="1">
      <c r="B213" s="376"/>
      <c r="C213" s="310"/>
      <c r="D213" s="310"/>
      <c r="E213" s="310"/>
      <c r="F213" s="333"/>
      <c r="G213" s="371"/>
      <c r="H213" s="362"/>
      <c r="I213" s="362"/>
      <c r="J213" s="362"/>
      <c r="K213" s="377"/>
    </row>
    <row r="214" s="1" customFormat="1" ht="15" customHeight="1">
      <c r="B214" s="376"/>
      <c r="C214" s="310" t="s">
        <v>922</v>
      </c>
      <c r="D214" s="310"/>
      <c r="E214" s="310"/>
      <c r="F214" s="333">
        <v>1</v>
      </c>
      <c r="G214" s="371"/>
      <c r="H214" s="362" t="s">
        <v>961</v>
      </c>
      <c r="I214" s="362"/>
      <c r="J214" s="362"/>
      <c r="K214" s="377"/>
    </row>
    <row r="215" s="1" customFormat="1" ht="15" customHeight="1">
      <c r="B215" s="376"/>
      <c r="C215" s="310"/>
      <c r="D215" s="310"/>
      <c r="E215" s="310"/>
      <c r="F215" s="333">
        <v>2</v>
      </c>
      <c r="G215" s="371"/>
      <c r="H215" s="362" t="s">
        <v>962</v>
      </c>
      <c r="I215" s="362"/>
      <c r="J215" s="362"/>
      <c r="K215" s="377"/>
    </row>
    <row r="216" s="1" customFormat="1" ht="15" customHeight="1">
      <c r="B216" s="376"/>
      <c r="C216" s="310"/>
      <c r="D216" s="310"/>
      <c r="E216" s="310"/>
      <c r="F216" s="333">
        <v>3</v>
      </c>
      <c r="G216" s="371"/>
      <c r="H216" s="362" t="s">
        <v>963</v>
      </c>
      <c r="I216" s="362"/>
      <c r="J216" s="362"/>
      <c r="K216" s="377"/>
    </row>
    <row r="217" s="1" customFormat="1" ht="15" customHeight="1">
      <c r="B217" s="376"/>
      <c r="C217" s="310"/>
      <c r="D217" s="310"/>
      <c r="E217" s="310"/>
      <c r="F217" s="333">
        <v>4</v>
      </c>
      <c r="G217" s="371"/>
      <c r="H217" s="362" t="s">
        <v>964</v>
      </c>
      <c r="I217" s="362"/>
      <c r="J217" s="362"/>
      <c r="K217" s="377"/>
    </row>
    <row r="218" s="1" customFormat="1" ht="12.75" customHeight="1">
      <c r="B218" s="378"/>
      <c r="C218" s="379"/>
      <c r="D218" s="379"/>
      <c r="E218" s="379"/>
      <c r="F218" s="379"/>
      <c r="G218" s="379"/>
      <c r="H218" s="379"/>
      <c r="I218" s="379"/>
      <c r="J218" s="379"/>
      <c r="K218" s="38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Chromý Marek, Ing.</dc:creator>
  <cp:lastModifiedBy>Chromý Marek, Ing.</cp:lastModifiedBy>
  <dcterms:created xsi:type="dcterms:W3CDTF">2023-05-26T11:11:55Z</dcterms:created>
  <dcterms:modified xsi:type="dcterms:W3CDTF">2023-05-26T11:11:58Z</dcterms:modified>
</cp:coreProperties>
</file>